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ZVRŠENJE FIN.PLANA\2024\I-XII 2024\"/>
    </mc:Choice>
  </mc:AlternateContent>
  <xr:revisionPtr revIDLastSave="0" documentId="13_ncr:1_{0E8D8D66-3924-46E8-9C14-7A79121E50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F30" i="5" l="1"/>
  <c r="C31" i="5"/>
  <c r="C30" i="5" s="1"/>
  <c r="I56" i="3" l="1"/>
  <c r="H56" i="3"/>
  <c r="G56" i="3"/>
  <c r="G78" i="3"/>
  <c r="H78" i="3"/>
  <c r="I78" i="3"/>
  <c r="H43" i="3"/>
  <c r="I43" i="3"/>
  <c r="G68" i="7" l="1"/>
  <c r="F68" i="7"/>
  <c r="H121" i="7"/>
  <c r="G120" i="7"/>
  <c r="G119" i="7" s="1"/>
  <c r="F120" i="7"/>
  <c r="F119" i="7" s="1"/>
  <c r="H118" i="7"/>
  <c r="G101" i="7"/>
  <c r="F101" i="7"/>
  <c r="H103" i="7"/>
  <c r="H81" i="7"/>
  <c r="G80" i="7"/>
  <c r="G79" i="7" s="1"/>
  <c r="F80" i="7"/>
  <c r="F79" i="7" s="1"/>
  <c r="H78" i="7"/>
  <c r="H53" i="7"/>
  <c r="G52" i="7"/>
  <c r="F52" i="7"/>
  <c r="G50" i="7"/>
  <c r="F50" i="7"/>
  <c r="H51" i="7"/>
  <c r="G47" i="7"/>
  <c r="F47" i="7"/>
  <c r="H48" i="7"/>
  <c r="G22" i="7"/>
  <c r="F22" i="7"/>
  <c r="H33" i="7"/>
  <c r="H28" i="7"/>
  <c r="H26" i="7"/>
  <c r="G16" i="7"/>
  <c r="F16" i="7"/>
  <c r="H20" i="7"/>
  <c r="F9" i="8"/>
  <c r="F11" i="8"/>
  <c r="D8" i="8"/>
  <c r="D7" i="8" s="1"/>
  <c r="D6" i="8" s="1"/>
  <c r="H119" i="7" l="1"/>
  <c r="H120" i="7"/>
  <c r="H79" i="7"/>
  <c r="H80" i="7"/>
  <c r="H52" i="7"/>
  <c r="H50" i="7"/>
  <c r="G9" i="8"/>
  <c r="G11" i="8"/>
  <c r="H10" i="7"/>
  <c r="H13" i="7"/>
  <c r="H14" i="7"/>
  <c r="H15" i="7"/>
  <c r="H17" i="7"/>
  <c r="H18" i="7"/>
  <c r="H19" i="7"/>
  <c r="H21" i="7"/>
  <c r="H23" i="7"/>
  <c r="H24" i="7"/>
  <c r="H25" i="7"/>
  <c r="H27" i="7"/>
  <c r="H29" i="7"/>
  <c r="H30" i="7"/>
  <c r="H31" i="7"/>
  <c r="H32" i="7"/>
  <c r="H35" i="7"/>
  <c r="H36" i="7"/>
  <c r="H37" i="7"/>
  <c r="H38" i="7"/>
  <c r="H40" i="7"/>
  <c r="H41" i="7"/>
  <c r="H42" i="7"/>
  <c r="H43" i="7"/>
  <c r="H46" i="7"/>
  <c r="H49" i="7"/>
  <c r="H54" i="7"/>
  <c r="H55" i="7"/>
  <c r="H58" i="7"/>
  <c r="H60" i="7"/>
  <c r="H62" i="7"/>
  <c r="H64" i="7"/>
  <c r="H66" i="7"/>
  <c r="H67" i="7"/>
  <c r="H69" i="7"/>
  <c r="H72" i="7"/>
  <c r="H74" i="7"/>
  <c r="H76" i="7"/>
  <c r="H82" i="7"/>
  <c r="H83" i="7"/>
  <c r="H86" i="7"/>
  <c r="H88" i="7"/>
  <c r="H89" i="7"/>
  <c r="H90" i="7"/>
  <c r="H92" i="7"/>
  <c r="H93" i="7"/>
  <c r="H95" i="7"/>
  <c r="H97" i="7"/>
  <c r="H98" i="7"/>
  <c r="H99" i="7"/>
  <c r="H100" i="7"/>
  <c r="H102" i="7"/>
  <c r="H104" i="7"/>
  <c r="H105" i="7"/>
  <c r="H108" i="7"/>
  <c r="H109" i="7"/>
  <c r="H110" i="7"/>
  <c r="H113" i="7"/>
  <c r="H114" i="7"/>
  <c r="H115" i="7"/>
  <c r="H116" i="7"/>
  <c r="H117" i="7"/>
  <c r="H124" i="7"/>
  <c r="H127" i="7"/>
  <c r="H128" i="7"/>
  <c r="H129" i="7"/>
  <c r="H130" i="7"/>
  <c r="H133" i="7"/>
  <c r="H134" i="7"/>
  <c r="H135" i="7"/>
  <c r="H138" i="7"/>
  <c r="G50" i="5"/>
  <c r="G32" i="5"/>
  <c r="G33" i="5"/>
  <c r="G34" i="5"/>
  <c r="G35" i="5"/>
  <c r="G37" i="5"/>
  <c r="G38" i="5"/>
  <c r="G40" i="5"/>
  <c r="G41" i="5"/>
  <c r="G42" i="5"/>
  <c r="G43" i="5"/>
  <c r="G45" i="5"/>
  <c r="G46" i="5"/>
  <c r="G47" i="5"/>
  <c r="G48" i="5"/>
  <c r="F32" i="5"/>
  <c r="F33" i="5"/>
  <c r="F34" i="5"/>
  <c r="F35" i="5"/>
  <c r="F37" i="5"/>
  <c r="F38" i="5"/>
  <c r="F40" i="5"/>
  <c r="F41" i="5"/>
  <c r="F42" i="5"/>
  <c r="F43" i="5"/>
  <c r="F45" i="5"/>
  <c r="F46" i="5"/>
  <c r="F47" i="5"/>
  <c r="F48" i="5"/>
  <c r="F50" i="5"/>
  <c r="G8" i="5"/>
  <c r="G9" i="5"/>
  <c r="G10" i="5"/>
  <c r="G11" i="5"/>
  <c r="G13" i="5"/>
  <c r="G14" i="5"/>
  <c r="G16" i="5"/>
  <c r="G17" i="5"/>
  <c r="G19" i="5"/>
  <c r="G20" i="5"/>
  <c r="G21" i="5"/>
  <c r="G22" i="5"/>
  <c r="G23" i="5"/>
  <c r="G25" i="5"/>
  <c r="G26" i="5"/>
  <c r="G27" i="5"/>
  <c r="F8" i="5"/>
  <c r="F9" i="5"/>
  <c r="F10" i="5"/>
  <c r="F11" i="5"/>
  <c r="F13" i="5"/>
  <c r="F14" i="5"/>
  <c r="F16" i="5"/>
  <c r="F17" i="5"/>
  <c r="F19" i="5"/>
  <c r="F20" i="5"/>
  <c r="F21" i="5"/>
  <c r="F22" i="5"/>
  <c r="F23" i="5"/>
  <c r="F25" i="5"/>
  <c r="F26" i="5"/>
  <c r="F27" i="5"/>
  <c r="K44" i="3"/>
  <c r="K46" i="3"/>
  <c r="K48" i="3"/>
  <c r="K49" i="3"/>
  <c r="K52" i="3"/>
  <c r="K53" i="3"/>
  <c r="K54" i="3"/>
  <c r="K55" i="3"/>
  <c r="K57" i="3"/>
  <c r="K58" i="3"/>
  <c r="K59" i="3"/>
  <c r="K60" i="3"/>
  <c r="K62" i="3"/>
  <c r="K63" i="3"/>
  <c r="K64" i="3"/>
  <c r="K65" i="3"/>
  <c r="K66" i="3"/>
  <c r="K67" i="3"/>
  <c r="K68" i="3"/>
  <c r="K69" i="3"/>
  <c r="K71" i="3"/>
  <c r="K72" i="3"/>
  <c r="K73" i="3"/>
  <c r="K74" i="3"/>
  <c r="K75" i="3"/>
  <c r="K76" i="3"/>
  <c r="K79" i="3"/>
  <c r="K80" i="3"/>
  <c r="K83" i="3"/>
  <c r="K87" i="3"/>
  <c r="K88" i="3"/>
  <c r="K89" i="3"/>
  <c r="K90" i="3"/>
  <c r="K91" i="3"/>
  <c r="K93" i="3"/>
  <c r="K95" i="3"/>
  <c r="K98" i="3"/>
  <c r="K14" i="3"/>
  <c r="K15" i="3"/>
  <c r="K17" i="3"/>
  <c r="K18" i="3"/>
  <c r="K21" i="3"/>
  <c r="K24" i="3"/>
  <c r="K25" i="3"/>
  <c r="K27" i="3"/>
  <c r="K28" i="3"/>
  <c r="K31" i="3"/>
  <c r="K32" i="3"/>
  <c r="K34" i="3"/>
  <c r="K35" i="3"/>
  <c r="K36" i="3"/>
  <c r="J93" i="3"/>
  <c r="J95" i="3"/>
  <c r="J98" i="3"/>
  <c r="J62" i="3"/>
  <c r="J63" i="3"/>
  <c r="J64" i="3"/>
  <c r="J65" i="3"/>
  <c r="J66" i="3"/>
  <c r="J67" i="3"/>
  <c r="J68" i="3"/>
  <c r="J69" i="3"/>
  <c r="J71" i="3"/>
  <c r="J72" i="3"/>
  <c r="J73" i="3"/>
  <c r="J74" i="3"/>
  <c r="J75" i="3"/>
  <c r="J76" i="3"/>
  <c r="J79" i="3"/>
  <c r="J80" i="3"/>
  <c r="J83" i="3"/>
  <c r="J87" i="3"/>
  <c r="J88" i="3"/>
  <c r="J89" i="3"/>
  <c r="J90" i="3"/>
  <c r="J91" i="3"/>
  <c r="J44" i="3"/>
  <c r="J46" i="3"/>
  <c r="J48" i="3"/>
  <c r="J49" i="3"/>
  <c r="J52" i="3"/>
  <c r="J53" i="3"/>
  <c r="J54" i="3"/>
  <c r="J55" i="3"/>
  <c r="J57" i="3"/>
  <c r="J58" i="3"/>
  <c r="J59" i="3"/>
  <c r="J60" i="3"/>
  <c r="J32" i="3"/>
  <c r="J34" i="3"/>
  <c r="J35" i="3"/>
  <c r="J36" i="3"/>
  <c r="J14" i="3"/>
  <c r="J15" i="3"/>
  <c r="J17" i="3"/>
  <c r="J18" i="3"/>
  <c r="J21" i="3"/>
  <c r="J24" i="3"/>
  <c r="J25" i="3"/>
  <c r="J27" i="3"/>
  <c r="J28" i="3"/>
  <c r="J31" i="3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16" i="1"/>
  <c r="K18" i="1"/>
  <c r="K19" i="1"/>
  <c r="J16" i="1"/>
  <c r="J18" i="1"/>
  <c r="J19" i="1"/>
  <c r="C39" i="5" l="1"/>
  <c r="D39" i="5"/>
  <c r="E39" i="5"/>
  <c r="F39" i="5" l="1"/>
  <c r="G39" i="5"/>
  <c r="G91" i="7"/>
  <c r="F91" i="7"/>
  <c r="G126" i="7"/>
  <c r="G125" i="7" s="1"/>
  <c r="F126" i="7"/>
  <c r="G96" i="7"/>
  <c r="F96" i="7"/>
  <c r="G94" i="7"/>
  <c r="F94" i="7"/>
  <c r="G87" i="7"/>
  <c r="F87" i="7"/>
  <c r="G85" i="7"/>
  <c r="F85" i="7"/>
  <c r="G71" i="7"/>
  <c r="F71" i="7"/>
  <c r="H101" i="7" l="1"/>
  <c r="H94" i="7"/>
  <c r="H96" i="7"/>
  <c r="H47" i="7"/>
  <c r="H87" i="7"/>
  <c r="H16" i="7"/>
  <c r="H71" i="7"/>
  <c r="H91" i="7"/>
  <c r="H126" i="7"/>
  <c r="H85" i="7"/>
  <c r="K15" i="1"/>
  <c r="J15" i="1"/>
  <c r="I20" i="1"/>
  <c r="H20" i="1"/>
  <c r="G20" i="1"/>
  <c r="I17" i="1"/>
  <c r="H17" i="1"/>
  <c r="G17" i="1"/>
  <c r="E8" i="8"/>
  <c r="E7" i="8" s="1"/>
  <c r="C8" i="8"/>
  <c r="C7" i="8" s="1"/>
  <c r="C6" i="8" s="1"/>
  <c r="J20" i="1" l="1"/>
  <c r="K20" i="1"/>
  <c r="K17" i="1"/>
  <c r="J17" i="1"/>
  <c r="F8" i="8"/>
  <c r="F7" i="8"/>
  <c r="G8" i="8"/>
  <c r="E6" i="8"/>
  <c r="G7" i="8"/>
  <c r="G21" i="1"/>
  <c r="H21" i="1"/>
  <c r="I21" i="1"/>
  <c r="G137" i="7"/>
  <c r="F137" i="7"/>
  <c r="F136" i="7" s="1"/>
  <c r="G132" i="7"/>
  <c r="F132" i="7"/>
  <c r="F131" i="7" s="1"/>
  <c r="F125" i="7"/>
  <c r="H125" i="7" s="1"/>
  <c r="G112" i="7"/>
  <c r="F112" i="7"/>
  <c r="F111" i="7" s="1"/>
  <c r="G107" i="7"/>
  <c r="F107" i="7"/>
  <c r="F106" i="7" s="1"/>
  <c r="G84" i="7"/>
  <c r="F84" i="7"/>
  <c r="G75" i="7"/>
  <c r="G73" i="7"/>
  <c r="F75" i="7"/>
  <c r="F73" i="7"/>
  <c r="G65" i="7"/>
  <c r="G63" i="7"/>
  <c r="G61" i="7"/>
  <c r="G59" i="7"/>
  <c r="G57" i="7"/>
  <c r="F63" i="7"/>
  <c r="F65" i="7"/>
  <c r="F61" i="7"/>
  <c r="F59" i="7"/>
  <c r="F57" i="7"/>
  <c r="G45" i="7"/>
  <c r="G44" i="7" s="1"/>
  <c r="F45" i="7"/>
  <c r="F44" i="7" s="1"/>
  <c r="G12" i="7"/>
  <c r="G39" i="7"/>
  <c r="F39" i="7"/>
  <c r="G34" i="7"/>
  <c r="F34" i="7"/>
  <c r="F12" i="7"/>
  <c r="F70" i="7" l="1"/>
  <c r="H73" i="7"/>
  <c r="G70" i="7"/>
  <c r="H75" i="7"/>
  <c r="H57" i="7"/>
  <c r="H39" i="7"/>
  <c r="H34" i="7"/>
  <c r="H59" i="7"/>
  <c r="H12" i="7"/>
  <c r="H61" i="7"/>
  <c r="H137" i="7"/>
  <c r="H22" i="7"/>
  <c r="H63" i="7"/>
  <c r="H65" i="7"/>
  <c r="H84" i="7"/>
  <c r="G131" i="7"/>
  <c r="H131" i="7" s="1"/>
  <c r="H132" i="7"/>
  <c r="G106" i="7"/>
  <c r="H106" i="7" s="1"/>
  <c r="H107" i="7"/>
  <c r="G111" i="7"/>
  <c r="H111" i="7" s="1"/>
  <c r="H112" i="7"/>
  <c r="H44" i="7"/>
  <c r="H45" i="7"/>
  <c r="G136" i="7"/>
  <c r="H136" i="7" s="1"/>
  <c r="G6" i="8"/>
  <c r="F6" i="8"/>
  <c r="J21" i="1"/>
  <c r="K21" i="1"/>
  <c r="F11" i="7"/>
  <c r="G11" i="7"/>
  <c r="F56" i="7"/>
  <c r="G56" i="7"/>
  <c r="D18" i="5"/>
  <c r="C18" i="5"/>
  <c r="C24" i="5"/>
  <c r="C15" i="5"/>
  <c r="D15" i="5"/>
  <c r="C12" i="5"/>
  <c r="C7" i="5"/>
  <c r="E24" i="5"/>
  <c r="D24" i="5"/>
  <c r="H56" i="7" l="1"/>
  <c r="G9" i="7"/>
  <c r="H11" i="7"/>
  <c r="H68" i="7"/>
  <c r="H70" i="7"/>
  <c r="F9" i="7"/>
  <c r="F8" i="7" s="1"/>
  <c r="F24" i="5"/>
  <c r="G24" i="5"/>
  <c r="C6" i="5"/>
  <c r="E18" i="5"/>
  <c r="D7" i="5"/>
  <c r="D12" i="5"/>
  <c r="G51" i="3"/>
  <c r="G8" i="7" l="1"/>
  <c r="H8" i="7" s="1"/>
  <c r="G18" i="5"/>
  <c r="F18" i="5"/>
  <c r="H9" i="7"/>
  <c r="E15" i="5"/>
  <c r="E12" i="5"/>
  <c r="E7" i="5"/>
  <c r="E31" i="5"/>
  <c r="D31" i="5"/>
  <c r="E44" i="5"/>
  <c r="D44" i="5"/>
  <c r="E49" i="5"/>
  <c r="D49" i="5"/>
  <c r="E36" i="5"/>
  <c r="D36" i="5"/>
  <c r="H61" i="3"/>
  <c r="I70" i="3"/>
  <c r="H70" i="3"/>
  <c r="G82" i="3"/>
  <c r="H82" i="3"/>
  <c r="G94" i="3"/>
  <c r="H94" i="3"/>
  <c r="H86" i="3"/>
  <c r="H51" i="3"/>
  <c r="G47" i="3"/>
  <c r="H47" i="3"/>
  <c r="I45" i="3"/>
  <c r="I47" i="3"/>
  <c r="I51" i="3"/>
  <c r="I82" i="3"/>
  <c r="I97" i="3"/>
  <c r="H97" i="3"/>
  <c r="H96" i="3" s="1"/>
  <c r="G97" i="3"/>
  <c r="G96" i="3" s="1"/>
  <c r="I23" i="3"/>
  <c r="H23" i="3"/>
  <c r="G23" i="3"/>
  <c r="I33" i="3"/>
  <c r="H33" i="3"/>
  <c r="G30" i="3"/>
  <c r="G29" i="3" s="1"/>
  <c r="I13" i="3"/>
  <c r="H13" i="3"/>
  <c r="G13" i="3"/>
  <c r="I16" i="3"/>
  <c r="H16" i="3"/>
  <c r="G16" i="3"/>
  <c r="I20" i="3"/>
  <c r="H20" i="3"/>
  <c r="H19" i="3" s="1"/>
  <c r="G20" i="3"/>
  <c r="G19" i="3" s="1"/>
  <c r="I26" i="3"/>
  <c r="H26" i="3"/>
  <c r="G26" i="3"/>
  <c r="H30" i="3"/>
  <c r="H29" i="3" s="1"/>
  <c r="I30" i="3"/>
  <c r="G31" i="5" l="1"/>
  <c r="E30" i="5"/>
  <c r="J51" i="3"/>
  <c r="K51" i="3"/>
  <c r="F7" i="5"/>
  <c r="G7" i="5"/>
  <c r="G44" i="5"/>
  <c r="J47" i="3"/>
  <c r="K47" i="3"/>
  <c r="F12" i="5"/>
  <c r="G12" i="5"/>
  <c r="K82" i="3"/>
  <c r="J82" i="3"/>
  <c r="K70" i="3"/>
  <c r="F15" i="5"/>
  <c r="G15" i="5"/>
  <c r="J26" i="3"/>
  <c r="K26" i="3"/>
  <c r="K33" i="3"/>
  <c r="G36" i="5"/>
  <c r="K16" i="3"/>
  <c r="J16" i="3"/>
  <c r="I19" i="3"/>
  <c r="K20" i="3"/>
  <c r="J20" i="3"/>
  <c r="J23" i="3"/>
  <c r="K23" i="3"/>
  <c r="I96" i="3"/>
  <c r="J97" i="3"/>
  <c r="K97" i="3"/>
  <c r="I29" i="3"/>
  <c r="K30" i="3"/>
  <c r="J30" i="3"/>
  <c r="J13" i="3"/>
  <c r="K13" i="3"/>
  <c r="G49" i="5"/>
  <c r="F49" i="5"/>
  <c r="G12" i="3"/>
  <c r="I12" i="3"/>
  <c r="D30" i="5"/>
  <c r="H12" i="3"/>
  <c r="E6" i="5"/>
  <c r="I22" i="3"/>
  <c r="H22" i="3"/>
  <c r="G22" i="3"/>
  <c r="C49" i="5"/>
  <c r="C44" i="5"/>
  <c r="F44" i="5" s="1"/>
  <c r="J29" i="3" l="1"/>
  <c r="K29" i="3"/>
  <c r="K22" i="3"/>
  <c r="J22" i="3"/>
  <c r="K96" i="3"/>
  <c r="J96" i="3"/>
  <c r="G30" i="5"/>
  <c r="K19" i="3"/>
  <c r="J19" i="3"/>
  <c r="J12" i="3"/>
  <c r="K12" i="3"/>
  <c r="G6" i="5"/>
  <c r="F6" i="5"/>
  <c r="C36" i="5"/>
  <c r="F36" i="5" s="1"/>
  <c r="F31" i="5"/>
  <c r="H77" i="3" l="1"/>
  <c r="H45" i="3"/>
  <c r="K45" i="3" s="1"/>
  <c r="H81" i="3" l="1"/>
  <c r="H92" i="3"/>
  <c r="H85" i="3" s="1"/>
  <c r="H84" i="3" s="1"/>
  <c r="K43" i="3"/>
  <c r="K56" i="3"/>
  <c r="G92" i="3"/>
  <c r="G86" i="3"/>
  <c r="G77" i="3"/>
  <c r="G70" i="3"/>
  <c r="J70" i="3" s="1"/>
  <c r="G61" i="3"/>
  <c r="J56" i="3"/>
  <c r="G43" i="3"/>
  <c r="J43" i="3" s="1"/>
  <c r="G45" i="3"/>
  <c r="J45" i="3" s="1"/>
  <c r="G85" i="3" l="1"/>
  <c r="G84" i="3" s="1"/>
  <c r="G50" i="3"/>
  <c r="H50" i="3"/>
  <c r="H11" i="3"/>
  <c r="H10" i="3" s="1"/>
  <c r="H42" i="3"/>
  <c r="G42" i="3"/>
  <c r="I86" i="3"/>
  <c r="I94" i="3"/>
  <c r="I92" i="3"/>
  <c r="I81" i="3"/>
  <c r="I61" i="3"/>
  <c r="I42" i="3"/>
  <c r="K94" i="3" l="1"/>
  <c r="J94" i="3"/>
  <c r="K81" i="3"/>
  <c r="J81" i="3"/>
  <c r="K86" i="3"/>
  <c r="J86" i="3"/>
  <c r="K78" i="3"/>
  <c r="J78" i="3"/>
  <c r="K61" i="3"/>
  <c r="J61" i="3"/>
  <c r="K92" i="3"/>
  <c r="J92" i="3"/>
  <c r="J42" i="3"/>
  <c r="K42" i="3"/>
  <c r="G41" i="3"/>
  <c r="G40" i="3" s="1"/>
  <c r="H41" i="3"/>
  <c r="H40" i="3" s="1"/>
  <c r="I85" i="3"/>
  <c r="I77" i="3"/>
  <c r="I50" i="3"/>
  <c r="K50" i="3" l="1"/>
  <c r="J50" i="3"/>
  <c r="K77" i="3"/>
  <c r="J77" i="3"/>
  <c r="I84" i="3"/>
  <c r="K85" i="3"/>
  <c r="J85" i="3"/>
  <c r="I11" i="3"/>
  <c r="I41" i="3"/>
  <c r="G33" i="3"/>
  <c r="J33" i="3" s="1"/>
  <c r="G11" i="3"/>
  <c r="K41" i="3" l="1"/>
  <c r="J41" i="3"/>
  <c r="J11" i="3"/>
  <c r="K11" i="3"/>
  <c r="K84" i="3"/>
  <c r="J84" i="3"/>
  <c r="I40" i="3"/>
  <c r="G10" i="3"/>
  <c r="I10" i="3"/>
  <c r="J10" i="3" l="1"/>
  <c r="K10" i="3"/>
  <c r="J40" i="3"/>
  <c r="K40" i="3"/>
</calcChain>
</file>

<file path=xl/sharedStrings.xml><?xml version="1.0" encoding="utf-8"?>
<sst xmlns="http://schemas.openxmlformats.org/spreadsheetml/2006/main" count="350" uniqueCount="230">
  <si>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</si>
  <si>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</si>
  <si>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</si>
  <si>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</si>
  <si>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</si>
  <si>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</si>
  <si>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</si>
  <si>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</si>
  <si>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</si>
  <si>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</si>
  <si>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</si>
  <si>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</si>
  <si>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</si>
  <si>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</si>
  <si>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</si>
  <si>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</si>
  <si>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</si>
  <si>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</si>
  <si>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</si>
  <si>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</si>
  <si>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</si>
  <si>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</si>
  <si>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</si>
  <si>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</si>
  <si>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</si>
  <si>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</si>
  <si>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</si>
  <si>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</si>
  <si>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</si>
  <si>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</si>
  <si>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</si>
  <si>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</si>
  <si>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</si>
  <si>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</si>
  <si>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</si>
  <si>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</si>
  <si>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</si>
  <si>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</si>
  <si>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</si>
  <si>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</si>
  <si>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</si>
  <si>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</si>
  <si>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</si>
  <si>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</si>
  <si>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</si>
  <si>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</si>
  <si>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</si>
  <si>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</si>
  <si>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</si>
  <si>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</si>
  <si>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</si>
  <si>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</si>
  <si>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</si>
  <si>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</si>
  <si>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</si>
  <si>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</si>
  <si>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</si>
  <si>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</si>
  <si>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</si>
  <si>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</si>
  <si>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</si>
  <si>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</si>
  <si>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</si>
  <si>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</si>
  <si>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</si>
  <si>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</si>
  <si>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</si>
  <si>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</si>
  <si>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</si>
  <si>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</si>
  <si>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</si>
  <si>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</si>
  <si>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</si>
  <si>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</si>
  <si>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</si>
  <si>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</si>
  <si>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</si>
  <si>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</si>
  <si>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</si>
  <si>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</si>
  <si>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</si>
  <si>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</si>
  <si>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</si>
  <si>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</si>
  <si>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</si>
  <si>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</si>
  <si>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</si>
  <si>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</si>
  <si>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</si>
  <si>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</si>
  <si>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</si>
  <si>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</si>
  <si>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</si>
  <si>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</si>
  <si>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</si>
  <si>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</si>
  <si>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</si>
  <si>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</si>
  <si>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</si>
  <si>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</si>
  <si>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</si>
  <si>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</si>
  <si>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</si>
  <si>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</si>
  <si>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</si>
  <si>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</si>
  <si>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</si>
  <si>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</si>
  <si>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</si>
  <si>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</si>
  <si>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</si>
  <si>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</si>
  <si>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</si>
  <si>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</si>
  <si>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</si>
  <si>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</si>
  <si>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Doprinosi na plaće</t>
  </si>
  <si>
    <t>5=4/2*100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</si>
  <si>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</si>
  <si>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</si>
  <si>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</si>
  <si>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</si>
  <si>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</si>
  <si>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</si>
  <si>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</si>
  <si>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</si>
  <si>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</si>
  <si>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</si>
  <si>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</si>
  <si>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OSNOVNA ŠKOLA IVAN GORAN KOVAČIĆ</t>
  </si>
  <si>
    <t>LIŠANE OSTROVIČKE</t>
  </si>
  <si>
    <t>Lišane Ostrovičke 220</t>
  </si>
  <si>
    <t>23420 Benkovac</t>
  </si>
  <si>
    <t>OIB: 15048338648</t>
  </si>
  <si>
    <t>Prihodi od prodaje proizvoda i robe</t>
  </si>
  <si>
    <t>Stručno usavršavanje zaposlenika</t>
  </si>
  <si>
    <t>Reprezentacija</t>
  </si>
  <si>
    <t>Rashodi za dodatna ulaganja na nefinan. imovini</t>
  </si>
  <si>
    <t>Dodatna ulaganja na građevinskim objektima</t>
  </si>
  <si>
    <t>12 Višak/manjak prihoda - ZŽ</t>
  </si>
  <si>
    <t>49 DEC - nedostajuća sredstva</t>
  </si>
  <si>
    <t>Program: 2202 OSNOVNO ŠKOLSTVO STANDARD</t>
  </si>
  <si>
    <t>A2202-01 Djelatnost osnovnih škola</t>
  </si>
  <si>
    <t>Funkcija: 0912 Osnovno obrazovanje</t>
  </si>
  <si>
    <t>3211 Službena putovanja</t>
  </si>
  <si>
    <t>321 NAKNADE TROŠKOVA ZAPOSLENIMA</t>
  </si>
  <si>
    <t>3213 Stručno usavršavanje zaposlenika</t>
  </si>
  <si>
    <t>3214 Ostale naknade troškova zaposlenima</t>
  </si>
  <si>
    <t>322 RASHODI ZA MATERIJAL I ENERGIJU</t>
  </si>
  <si>
    <t>3221 Uredski materijal i ostali mat. rashodi</t>
  </si>
  <si>
    <t>3222 Materijal i sirovine</t>
  </si>
  <si>
    <t>3223 Energija</t>
  </si>
  <si>
    <t>3224 Materijal i djelovi za tekuće i inv.održavanje</t>
  </si>
  <si>
    <t>323 RASHODI ZA USLUGE</t>
  </si>
  <si>
    <t>3231 Usluge telefona, pošte i prijevoza</t>
  </si>
  <si>
    <t>3232 Usluge tekućeg i invest.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</si>
  <si>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</si>
  <si>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</si>
  <si>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</si>
  <si>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</si>
  <si>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</si>
  <si>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</si>
  <si>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</si>
  <si>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</si>
  <si>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3294 Članarine</t>
  </si>
  <si>
    <t>329 OSTALI NESPOM.RASHODI POSLOVANJA</t>
  </si>
  <si>
    <t>3299 Ostali nespomenuti rashodi poslovanja</t>
  </si>
  <si>
    <t>343 OSTALI FINANCIJSKI RASHODI</t>
  </si>
  <si>
    <t>3431 Bankarske usluge i usluge plat. Prometa</t>
  </si>
  <si>
    <t>3433 Zatezne kamate</t>
  </si>
  <si>
    <t>Izvor financiranja:</t>
  </si>
  <si>
    <t>424 Knjige, umjetnička djela i ostale izložbene vrijednosti</t>
  </si>
  <si>
    <t>4241 Knjige</t>
  </si>
  <si>
    <t>T2202-03 Hitne intervencije u osnovnim školama</t>
  </si>
  <si>
    <t>3224 Materijal i dijelovi za tekuće i inv.održavanje</t>
  </si>
  <si>
    <t>A2202-04 Administracija i upravljanje</t>
  </si>
  <si>
    <t>Izvor financiranja: 51035 Min.znan. Obrazovanja-MZO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</si>
  <si>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</si>
  <si>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</si>
  <si>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</si>
  <si>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</si>
  <si>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</si>
  <si>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OZO</t>
  </si>
  <si>
    <t>3212 Prijevoz na posao i s posla</t>
  </si>
  <si>
    <t>3295 Pristojbe i naknade</t>
  </si>
  <si>
    <t>Program: 2203 OSNOVNO ŠKOLSTVO IZNAD STANDARDA</t>
  </si>
  <si>
    <t>A2203-01 Javne potrebe u prosvjeti-korisnici</t>
  </si>
  <si>
    <t>Izvor financiranja: 110 Opći prihodi i primici</t>
  </si>
  <si>
    <t>A2203-04 Podizanje kvalitete i standarda u školstvu</t>
  </si>
  <si>
    <t>3296 Troškovi sudskih postupaka</t>
  </si>
  <si>
    <t>A2203-06 Školska kuhinja i kantina</t>
  </si>
  <si>
    <t>Izvor financiranja: 41 Prihodi za posebne namjene</t>
  </si>
  <si>
    <t>A2203-08 Školska shema</t>
  </si>
  <si>
    <t>Funkcija: 0960 Dodatne usluge u obrazovanju</t>
  </si>
  <si>
    <t>A2203-27 Udžbenici</t>
  </si>
  <si>
    <t>Izvor financiranja: 51034 MZOŠ Udžbenici za OŠ</t>
  </si>
  <si>
    <t>A2203-33 Prehrana za učenike</t>
  </si>
  <si>
    <t>Izvor financiranja: 510391 MZO Prehrana za učenike</t>
  </si>
  <si>
    <t>A2203-34 Zalihe menstrualnih higijenskih potrep.</t>
  </si>
  <si>
    <t>Izvor financiranja: 511903 MRMSOS Zalihe menstr.hig.potr. OŠ</t>
  </si>
  <si>
    <t>381 TEKUĆE DONACIJE</t>
  </si>
  <si>
    <t>3812 Tekuće donacije u naravi</t>
  </si>
  <si>
    <t>Glava: 030-04 OSNOVNOŠKOLSKO OBRAZOVANJE</t>
  </si>
  <si>
    <t>09 Obrazovanje</t>
  </si>
  <si>
    <t>091 Predškolsko i osnovno obrazovanje</t>
  </si>
  <si>
    <t>0912 Osnovno obrazovanje</t>
  </si>
  <si>
    <t>096 Dodatne usluge u obrazovanju</t>
  </si>
  <si>
    <t>IZVORNI PLAN ILI REBALANS 2024.*</t>
  </si>
  <si>
    <t>3236 Laboratorijske usluge</t>
  </si>
  <si>
    <t>6=4/3*100</t>
  </si>
  <si>
    <t>4=3/2*100</t>
  </si>
  <si>
    <t xml:space="preserve"> IZVRŠENJE 2024. </t>
  </si>
  <si>
    <t xml:space="preserve">Izvor financiranja: </t>
  </si>
  <si>
    <t>422 POSTROJENJA I OPREMA</t>
  </si>
  <si>
    <t>4221 Uredska oprema i namještaj</t>
  </si>
  <si>
    <t>T2203-02 Projektna dokumentacija -Javne potrebe</t>
  </si>
  <si>
    <t xml:space="preserve">426 Nematerijalna proizvedena imovina </t>
  </si>
  <si>
    <t>4264 Ostala nematerijalna proizvedena imovina</t>
  </si>
  <si>
    <t>A2203-14 Natjecanja i smotre u OŠ</t>
  </si>
  <si>
    <t xml:space="preserve">OSTVARENJE/IZVRŠENJE 2023. </t>
  </si>
  <si>
    <t>OSTVARENJE/IZVRŠENJE 2024.</t>
  </si>
  <si>
    <t xml:space="preserve">OSTVARENJE/IZVRŠENJE 
2024. </t>
  </si>
  <si>
    <t xml:space="preserve">OSTVARENJE/IZVRŠENJE 
2023. </t>
  </si>
  <si>
    <t>OSTVARENJE/IZVRŠENJE 
2024.</t>
  </si>
  <si>
    <t xml:space="preserve"> IZVRŠENJE 
2023. </t>
  </si>
  <si>
    <t xml:space="preserve"> IZVRŠENJE 
2024. </t>
  </si>
  <si>
    <t>OSTVARENJE/IZVRŠENJE 
2023.</t>
  </si>
  <si>
    <t>IZVRŠENJE FINANCIJSKOG PLANA PRORAČUNSKOG KORISNIKA DRŽAVNOG PRORAČUNA
ZA 2024. GODINU</t>
  </si>
  <si>
    <t>Klasa:400-02/25-01/1</t>
  </si>
  <si>
    <t>Ur. broj:2198-1-25-25-1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</si>
</sst>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86"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7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20" fillId="0" borderId="3" xfId="0" applyNumberFormat="1" applyFont="1" applyBorder="1"/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0" fontId="11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6" fillId="2" borderId="0" xfId="0" applyFont="1" applyFill="1"/>
    <xf numFmtId="0" fontId="14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/>
    <xf numFmtId="4" fontId="0" fillId="0" borderId="3" xfId="0" applyNumberFormat="1" applyBorder="1"/>
    <xf numFmtId="0" fontId="9" fillId="2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/>
    </xf>
    <xf numFmtId="4" fontId="9" fillId="0" borderId="3" xfId="0" applyNumberFormat="1" applyFont="1" applyBorder="1"/>
    <xf numFmtId="4" fontId="7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left" vertical="center" wrapText="1" indent="1"/>
    </xf>
    <xf numFmtId="4" fontId="23" fillId="4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25" fillId="0" borderId="3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25" fillId="0" borderId="3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4" fontId="27" fillId="3" borderId="4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8" fillId="0" borderId="3" xfId="0" applyNumberFormat="1" applyFont="1" applyBorder="1"/>
    <xf numFmtId="0" fontId="0" fillId="0" borderId="0" xfId="0" applyFill="1"/>
    <xf numFmtId="0" fontId="29" fillId="5" borderId="3" xfId="0" applyFont="1" applyFill="1" applyBorder="1" applyAlignment="1">
      <alignment horizontal="left" vertical="center" indent="1"/>
    </xf>
    <xf numFmtId="4" fontId="29" fillId="5" borderId="3" xfId="0" applyNumberFormat="1" applyFont="1" applyFill="1" applyBorder="1" applyAlignment="1">
      <alignment horizontal="right"/>
    </xf>
    <xf numFmtId="4" fontId="29" fillId="5" borderId="3" xfId="0" applyNumberFormat="1" applyFont="1" applyFill="1" applyBorder="1"/>
    <xf numFmtId="4" fontId="9" fillId="0" borderId="3" xfId="0" applyNumberFormat="1" applyFont="1" applyFill="1" applyBorder="1"/>
    <xf numFmtId="0" fontId="8" fillId="5" borderId="3" xfId="0" applyFont="1" applyFill="1" applyBorder="1" applyAlignment="1">
      <alignment horizontal="left" vertical="center" indent="1"/>
    </xf>
    <xf numFmtId="4" fontId="7" fillId="5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3" fillId="3" borderId="3" xfId="0" applyNumberFormat="1" applyFont="1" applyFill="1" applyBorder="1" applyAlignment="1">
      <alignment horizontal="right"/>
    </xf>
    <xf numFmtId="4" fontId="30" fillId="0" borderId="3" xfId="0" applyNumberFormat="1" applyFont="1" applyBorder="1"/>
    <xf numFmtId="0" fontId="30" fillId="0" borderId="3" xfId="0" applyFont="1" applyBorder="1"/>
    <xf numFmtId="4" fontId="31" fillId="0" borderId="3" xfId="0" applyNumberFormat="1" applyFont="1" applyBorder="1"/>
    <xf numFmtId="0" fontId="7" fillId="0" borderId="3" xfId="0" applyFont="1" applyBorder="1"/>
    <xf numFmtId="4" fontId="5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/>
    <xf numFmtId="4" fontId="0" fillId="0" borderId="3" xfId="0" applyNumberFormat="1" applyFill="1" applyBorder="1"/>
    <xf numFmtId="0" fontId="17" fillId="0" borderId="0" xfId="0" applyFont="1" applyFill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/>
    <xf numFmtId="4" fontId="19" fillId="0" borderId="3" xfId="0" applyNumberFormat="1" applyFont="1" applyFill="1" applyBorder="1"/>
    <xf numFmtId="4" fontId="9" fillId="0" borderId="3" xfId="0" applyNumberFormat="1" applyFont="1" applyFill="1" applyBorder="1" applyAlignment="1">
      <alignment horizontal="right"/>
    </xf>
    <xf numFmtId="0" fontId="28" fillId="0" borderId="0" xfId="0" applyFont="1" applyFill="1"/>
    <xf numFmtId="0" fontId="0" fillId="2" borderId="7" xfId="0" applyFill="1" applyBorder="1"/>
    <xf numFmtId="0" fontId="0" fillId="2" borderId="0" xfId="0" applyFill="1" applyBorder="1"/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0" fillId="0" borderId="7" xfId="0" applyBorder="1"/>
    <xf numFmtId="0" fontId="0" fillId="0" borderId="0" xfId="0" applyBorder="1"/>
    <xf numFmtId="0" fontId="16" fillId="2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left" vertical="center"/>
    </xf>
    <xf numFmtId="0" fontId="24" fillId="2" borderId="2" xfId="0" applyNumberFormat="1" applyFont="1" applyFill="1" applyBorder="1" applyAlignment="1" applyProtection="1">
      <alignment horizontal="left" vertical="center"/>
    </xf>
    <xf numFmtId="0" fontId="24" fillId="2" borderId="4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center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"/>
  <sheetViews>
    <sheetView zoomScaleNormal="100" workbookViewId="0">
      <selection activeCell="I3" sqref="I3"/>
    </sheetView>
  </sheetViews>
  <sheetFormatPr defaultRowHeight="15" x14ac:dyDescent="0.25"/>
  <cols>
    <col min="1" max="1" width="9.140625" style="48"/>
    <col min="6" max="9" width="25.28515625" customWidth="1"/>
    <col min="10" max="11" width="15.7109375" customWidth="1"/>
    <col min="12" max="12" width="25.28515625" style="48" customWidth="1"/>
    <col min="13" max="19" width="9.140625" style="48"/>
  </cols>
  <sheetData>
    <row r="1" spans="1:12" s="54" customFormat="1" ht="15.75" customHeight="1" x14ac:dyDescent="0.25">
      <c r="A1" s="133" t="s">
        <v>129</v>
      </c>
      <c r="B1" s="133"/>
      <c r="C1" s="133"/>
      <c r="D1" s="133"/>
      <c r="E1" s="133"/>
      <c r="F1" s="133"/>
    </row>
    <row r="2" spans="1:12" s="54" customFormat="1" ht="15.75" customHeight="1" x14ac:dyDescent="0.25">
      <c r="A2" s="133" t="s">
        <v>130</v>
      </c>
      <c r="B2" s="133"/>
      <c r="C2" s="133"/>
      <c r="D2" s="133"/>
      <c r="E2" s="133"/>
      <c r="F2" s="133"/>
    </row>
    <row r="3" spans="1:12" s="54" customFormat="1" ht="15.75" x14ac:dyDescent="0.25">
      <c r="A3" s="136" t="s">
        <v>131</v>
      </c>
      <c r="B3" s="137"/>
      <c r="C3" s="137"/>
      <c r="D3" s="137"/>
    </row>
    <row r="4" spans="1:12" s="54" customFormat="1" ht="15.75" x14ac:dyDescent="0.25">
      <c r="A4" s="136" t="s">
        <v>132</v>
      </c>
      <c r="B4" s="137"/>
      <c r="C4" s="137"/>
    </row>
    <row r="5" spans="1:12" s="54" customFormat="1" ht="15.75" x14ac:dyDescent="0.25">
      <c r="A5" s="136" t="s">
        <v>133</v>
      </c>
      <c r="B5" s="137"/>
      <c r="C5" s="137"/>
    </row>
    <row r="6" spans="1:12" s="54" customFormat="1" ht="15.75" x14ac:dyDescent="0.25">
      <c r="A6" s="134" t="s">
        <v>228</v>
      </c>
      <c r="B6" s="135"/>
      <c r="C6" s="135"/>
    </row>
    <row r="7" spans="1:12" s="54" customFormat="1" ht="15.75" x14ac:dyDescent="0.25">
      <c r="A7" s="134" t="s">
        <v>229</v>
      </c>
      <c r="B7" s="135"/>
      <c r="C7" s="135"/>
    </row>
    <row r="8" spans="1:12" ht="42" customHeight="1" x14ac:dyDescent="0.25">
      <c r="B8" s="139" t="s">
        <v>227</v>
      </c>
      <c r="C8" s="139"/>
      <c r="D8" s="139"/>
      <c r="E8" s="139"/>
      <c r="F8" s="139"/>
      <c r="G8" s="139"/>
      <c r="H8" s="139"/>
      <c r="I8" s="139"/>
      <c r="J8" s="139"/>
      <c r="K8" s="139"/>
      <c r="L8" s="50"/>
    </row>
    <row r="9" spans="1:12" ht="15.75" customHeight="1" x14ac:dyDescent="0.25">
      <c r="B9" s="139" t="s">
        <v>9</v>
      </c>
      <c r="C9" s="139"/>
      <c r="D9" s="139"/>
      <c r="E9" s="139"/>
      <c r="F9" s="139"/>
      <c r="G9" s="139"/>
      <c r="H9" s="139"/>
      <c r="I9" s="139"/>
      <c r="J9" s="139"/>
      <c r="K9" s="139"/>
      <c r="L9" s="51"/>
    </row>
    <row r="10" spans="1:12" ht="18" customHeight="1" x14ac:dyDescent="0.25">
      <c r="B10" s="139" t="s">
        <v>56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52"/>
    </row>
    <row r="11" spans="1:12" ht="18" customHeight="1" x14ac:dyDescent="0.2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52"/>
    </row>
    <row r="12" spans="1:12" ht="18" customHeight="1" x14ac:dyDescent="0.25">
      <c r="B12" s="157" t="s">
        <v>50</v>
      </c>
      <c r="C12" s="157"/>
      <c r="D12" s="157"/>
      <c r="E12" s="157"/>
      <c r="F12" s="157"/>
      <c r="G12" s="36"/>
      <c r="H12" s="32"/>
      <c r="I12" s="32"/>
      <c r="J12" s="33"/>
      <c r="K12" s="33"/>
    </row>
    <row r="13" spans="1:12" ht="25.5" x14ac:dyDescent="0.25">
      <c r="B13" s="147" t="s">
        <v>7</v>
      </c>
      <c r="C13" s="147"/>
      <c r="D13" s="147"/>
      <c r="E13" s="147"/>
      <c r="F13" s="147"/>
      <c r="G13" s="19" t="s">
        <v>226</v>
      </c>
      <c r="H13" s="19" t="s">
        <v>207</v>
      </c>
      <c r="I13" s="19" t="s">
        <v>223</v>
      </c>
      <c r="J13" s="19" t="s">
        <v>22</v>
      </c>
      <c r="K13" s="19" t="s">
        <v>42</v>
      </c>
    </row>
    <row r="14" spans="1:12" x14ac:dyDescent="0.25">
      <c r="B14" s="158">
        <v>1</v>
      </c>
      <c r="C14" s="158"/>
      <c r="D14" s="158"/>
      <c r="E14" s="158"/>
      <c r="F14" s="159"/>
      <c r="G14" s="22">
        <v>2</v>
      </c>
      <c r="H14" s="21">
        <v>3</v>
      </c>
      <c r="I14" s="21">
        <v>4</v>
      </c>
      <c r="J14" s="21" t="s">
        <v>117</v>
      </c>
      <c r="K14" s="21" t="s">
        <v>209</v>
      </c>
    </row>
    <row r="15" spans="1:12" x14ac:dyDescent="0.25">
      <c r="B15" s="145" t="s">
        <v>24</v>
      </c>
      <c r="C15" s="146"/>
      <c r="D15" s="146"/>
      <c r="E15" s="146"/>
      <c r="F15" s="155"/>
      <c r="G15" s="107">
        <v>596969.62</v>
      </c>
      <c r="H15" s="103">
        <v>688279.2</v>
      </c>
      <c r="I15" s="103">
        <v>684053.29</v>
      </c>
      <c r="J15" s="103">
        <f>I15/G15*100</f>
        <v>114.58762172855631</v>
      </c>
      <c r="K15" s="103">
        <f>I15/H15*100</f>
        <v>99.386018057788178</v>
      </c>
    </row>
    <row r="16" spans="1:12" x14ac:dyDescent="0.25">
      <c r="B16" s="156" t="s">
        <v>23</v>
      </c>
      <c r="C16" s="155"/>
      <c r="D16" s="155"/>
      <c r="E16" s="155"/>
      <c r="F16" s="155"/>
      <c r="G16" s="107">
        <v>0</v>
      </c>
      <c r="H16" s="103">
        <v>0</v>
      </c>
      <c r="I16" s="103">
        <v>0</v>
      </c>
      <c r="J16" s="103" t="e">
        <f t="shared" ref="J16:J21" si="0">I16/G16*100</f>
        <v>#DIV/0!</v>
      </c>
      <c r="K16" s="103" t="e">
        <f t="shared" ref="K16:K21" si="1">I16/H16*100</f>
        <v>#DIV/0!</v>
      </c>
    </row>
    <row r="17" spans="1:48" x14ac:dyDescent="0.25">
      <c r="B17" s="152" t="s">
        <v>0</v>
      </c>
      <c r="C17" s="153"/>
      <c r="D17" s="153"/>
      <c r="E17" s="153"/>
      <c r="F17" s="154"/>
      <c r="G17" s="108">
        <f>SUM(G15:G16)</f>
        <v>596969.62</v>
      </c>
      <c r="H17" s="104">
        <f>SUM(H15:H16)</f>
        <v>688279.2</v>
      </c>
      <c r="I17" s="104">
        <f>SUM(I15:I16)</f>
        <v>684053.29</v>
      </c>
      <c r="J17" s="103">
        <f t="shared" si="0"/>
        <v>114.58762172855631</v>
      </c>
      <c r="K17" s="103">
        <f t="shared" si="1"/>
        <v>99.386018057788178</v>
      </c>
    </row>
    <row r="18" spans="1:48" x14ac:dyDescent="0.25">
      <c r="B18" s="163" t="s">
        <v>25</v>
      </c>
      <c r="C18" s="146"/>
      <c r="D18" s="146"/>
      <c r="E18" s="146"/>
      <c r="F18" s="146"/>
      <c r="G18" s="79">
        <v>589860.80000000005</v>
      </c>
      <c r="H18" s="103">
        <v>681356.57</v>
      </c>
      <c r="I18" s="103">
        <v>678180.36</v>
      </c>
      <c r="J18" s="103">
        <f t="shared" si="0"/>
        <v>114.97294955013113</v>
      </c>
      <c r="K18" s="103">
        <f t="shared" si="1"/>
        <v>99.533840262228637</v>
      </c>
    </row>
    <row r="19" spans="1:48" x14ac:dyDescent="0.25">
      <c r="B19" s="161" t="s">
        <v>26</v>
      </c>
      <c r="C19" s="155"/>
      <c r="D19" s="155"/>
      <c r="E19" s="155"/>
      <c r="F19" s="155"/>
      <c r="G19" s="107">
        <v>2863.86</v>
      </c>
      <c r="H19" s="105">
        <v>11348.87</v>
      </c>
      <c r="I19" s="105">
        <v>7358.87</v>
      </c>
      <c r="J19" s="103">
        <f t="shared" si="0"/>
        <v>256.9563456314205</v>
      </c>
      <c r="K19" s="103">
        <f t="shared" si="1"/>
        <v>64.842314697410401</v>
      </c>
    </row>
    <row r="20" spans="1:48" x14ac:dyDescent="0.25">
      <c r="B20" s="13" t="s">
        <v>1</v>
      </c>
      <c r="C20" s="30"/>
      <c r="D20" s="30"/>
      <c r="E20" s="30"/>
      <c r="F20" s="30"/>
      <c r="G20" s="108">
        <f>SUM(G18:G19)</f>
        <v>592724.66</v>
      </c>
      <c r="H20" s="104">
        <f>SUM(H18:H19)</f>
        <v>692705.44</v>
      </c>
      <c r="I20" s="104">
        <f>SUM(I18:I19)</f>
        <v>685539.23</v>
      </c>
      <c r="J20" s="103">
        <f t="shared" si="0"/>
        <v>115.65896887097627</v>
      </c>
      <c r="K20" s="103">
        <f t="shared" si="1"/>
        <v>98.965475137599611</v>
      </c>
    </row>
    <row r="21" spans="1:48" x14ac:dyDescent="0.25">
      <c r="B21" s="162" t="s">
        <v>2</v>
      </c>
      <c r="C21" s="153"/>
      <c r="D21" s="153"/>
      <c r="E21" s="153"/>
      <c r="F21" s="153"/>
      <c r="G21" s="106">
        <f>G17-G20</f>
        <v>4244.9599999999627</v>
      </c>
      <c r="H21" s="106">
        <f>H17-H20</f>
        <v>-4426.2399999999907</v>
      </c>
      <c r="I21" s="106">
        <f>I17-I20</f>
        <v>-1485.9399999999441</v>
      </c>
      <c r="J21" s="103">
        <f t="shared" si="0"/>
        <v>-35.00480569899262</v>
      </c>
      <c r="K21" s="103">
        <f t="shared" si="1"/>
        <v>33.571157460958901</v>
      </c>
    </row>
    <row r="22" spans="1:48" ht="18" x14ac:dyDescent="0.25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53"/>
    </row>
    <row r="23" spans="1:48" ht="18" customHeight="1" x14ac:dyDescent="0.25">
      <c r="B23" s="144" t="s">
        <v>47</v>
      </c>
      <c r="C23" s="144"/>
      <c r="D23" s="144"/>
      <c r="E23" s="144"/>
      <c r="F23" s="144"/>
      <c r="G23" s="31"/>
      <c r="H23" s="32"/>
      <c r="I23" s="32"/>
      <c r="J23" s="33"/>
      <c r="K23" s="33"/>
      <c r="L23" s="53"/>
    </row>
    <row r="24" spans="1:48" ht="25.5" x14ac:dyDescent="0.25">
      <c r="B24" s="147" t="s">
        <v>7</v>
      </c>
      <c r="C24" s="147"/>
      <c r="D24" s="147"/>
      <c r="E24" s="147"/>
      <c r="F24" s="147"/>
      <c r="G24" s="19" t="s">
        <v>226</v>
      </c>
      <c r="H24" s="19" t="s">
        <v>207</v>
      </c>
      <c r="I24" s="19" t="s">
        <v>223</v>
      </c>
      <c r="J24" s="19" t="s">
        <v>22</v>
      </c>
      <c r="K24" s="19" t="s">
        <v>42</v>
      </c>
    </row>
    <row r="25" spans="1:48" x14ac:dyDescent="0.25">
      <c r="B25" s="148">
        <v>1</v>
      </c>
      <c r="C25" s="149"/>
      <c r="D25" s="149"/>
      <c r="E25" s="149"/>
      <c r="F25" s="149"/>
      <c r="G25" s="22">
        <v>2</v>
      </c>
      <c r="H25" s="21">
        <v>3</v>
      </c>
      <c r="I25" s="21">
        <v>4</v>
      </c>
      <c r="J25" s="21" t="s">
        <v>117</v>
      </c>
      <c r="K25" s="21" t="s">
        <v>209</v>
      </c>
    </row>
    <row r="26" spans="1:48" ht="15.75" customHeight="1" x14ac:dyDescent="0.25">
      <c r="B26" s="145" t="s">
        <v>27</v>
      </c>
      <c r="C26" s="150"/>
      <c r="D26" s="150"/>
      <c r="E26" s="150"/>
      <c r="F26" s="150"/>
      <c r="G26" s="81"/>
      <c r="H26" s="80"/>
      <c r="I26" s="80"/>
      <c r="J26" s="103" t="e">
        <f>I26/G26*100</f>
        <v>#DIV/0!</v>
      </c>
      <c r="K26" s="103" t="e">
        <f>I26/H26*100</f>
        <v>#DIV/0!</v>
      </c>
    </row>
    <row r="27" spans="1:48" x14ac:dyDescent="0.25">
      <c r="B27" s="145" t="s">
        <v>28</v>
      </c>
      <c r="C27" s="146"/>
      <c r="D27" s="146"/>
      <c r="E27" s="146"/>
      <c r="F27" s="146"/>
      <c r="G27" s="79"/>
      <c r="H27" s="80"/>
      <c r="I27" s="80"/>
      <c r="J27" s="103" t="e">
        <f t="shared" ref="J27:J32" si="2">I27/G27*100</f>
        <v>#DIV/0!</v>
      </c>
      <c r="K27" s="103" t="e">
        <f t="shared" ref="K27:K32" si="3">I27/H27*100</f>
        <v>#DIV/0!</v>
      </c>
    </row>
    <row r="28" spans="1:48" ht="15" customHeight="1" x14ac:dyDescent="0.25">
      <c r="B28" s="141" t="s">
        <v>43</v>
      </c>
      <c r="C28" s="142"/>
      <c r="D28" s="142"/>
      <c r="E28" s="142"/>
      <c r="F28" s="143"/>
      <c r="G28" s="82"/>
      <c r="H28" s="83"/>
      <c r="I28" s="83"/>
      <c r="J28" s="103" t="e">
        <f t="shared" si="2"/>
        <v>#DIV/0!</v>
      </c>
      <c r="K28" s="103" t="e">
        <f t="shared" si="3"/>
        <v>#DIV/0!</v>
      </c>
    </row>
    <row r="29" spans="1:48" s="24" customFormat="1" ht="15" customHeight="1" x14ac:dyDescent="0.25">
      <c r="A29" s="48"/>
      <c r="B29" s="145" t="s">
        <v>13</v>
      </c>
      <c r="C29" s="146"/>
      <c r="D29" s="146"/>
      <c r="E29" s="146"/>
      <c r="F29" s="146"/>
      <c r="G29" s="79"/>
      <c r="H29" s="80"/>
      <c r="I29" s="80"/>
      <c r="J29" s="103" t="e">
        <f t="shared" si="2"/>
        <v>#DIV/0!</v>
      </c>
      <c r="K29" s="103" t="e">
        <f t="shared" si="3"/>
        <v>#DIV/0!</v>
      </c>
      <c r="L29" s="48"/>
      <c r="M29" s="48"/>
      <c r="N29" s="48"/>
      <c r="O29" s="48"/>
      <c r="P29" s="48"/>
      <c r="Q29" s="48"/>
      <c r="R29" s="48"/>
      <c r="S29" s="4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24" customFormat="1" ht="15" customHeight="1" x14ac:dyDescent="0.25">
      <c r="A30" s="48"/>
      <c r="B30" s="145" t="s">
        <v>46</v>
      </c>
      <c r="C30" s="146"/>
      <c r="D30" s="146"/>
      <c r="E30" s="146"/>
      <c r="F30" s="146"/>
      <c r="G30" s="79"/>
      <c r="H30" s="80"/>
      <c r="I30" s="80"/>
      <c r="J30" s="103" t="e">
        <f t="shared" si="2"/>
        <v>#DIV/0!</v>
      </c>
      <c r="K30" s="103" t="e">
        <f t="shared" si="3"/>
        <v>#DIV/0!</v>
      </c>
      <c r="L30" s="48"/>
      <c r="M30" s="48"/>
      <c r="N30" s="48"/>
      <c r="O30" s="48"/>
      <c r="P30" s="48"/>
      <c r="Q30" s="48"/>
      <c r="R30" s="48"/>
      <c r="S30" s="4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29" customFormat="1" x14ac:dyDescent="0.25">
      <c r="A31" s="49"/>
      <c r="B31" s="141" t="s">
        <v>48</v>
      </c>
      <c r="C31" s="142"/>
      <c r="D31" s="142"/>
      <c r="E31" s="142"/>
      <c r="F31" s="143"/>
      <c r="G31" s="82"/>
      <c r="H31" s="84"/>
      <c r="I31" s="84"/>
      <c r="J31" s="103" t="e">
        <f t="shared" si="2"/>
        <v>#DIV/0!</v>
      </c>
      <c r="K31" s="103" t="e">
        <f t="shared" si="3"/>
        <v>#DIV/0!</v>
      </c>
      <c r="L31" s="49"/>
      <c r="M31" s="49"/>
      <c r="N31" s="49"/>
      <c r="O31" s="49"/>
      <c r="P31" s="49"/>
      <c r="Q31" s="49"/>
      <c r="R31" s="49"/>
      <c r="S31" s="49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5.75" x14ac:dyDescent="0.25">
      <c r="B32" s="160" t="s">
        <v>49</v>
      </c>
      <c r="C32" s="160"/>
      <c r="D32" s="160"/>
      <c r="E32" s="160"/>
      <c r="F32" s="160"/>
      <c r="G32" s="85"/>
      <c r="H32" s="86"/>
      <c r="I32" s="86"/>
      <c r="J32" s="103" t="e">
        <f t="shared" si="2"/>
        <v>#DIV/0!</v>
      </c>
      <c r="K32" s="103" t="e">
        <f t="shared" si="3"/>
        <v>#DIV/0!</v>
      </c>
    </row>
    <row r="33" spans="2:11" s="48" customFormat="1" x14ac:dyDescent="0.25"/>
    <row r="34" spans="2:11" s="48" customFormat="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s="48" customFormat="1" x14ac:dyDescent="0.25">
      <c r="B35" s="138" t="s">
        <v>51</v>
      </c>
      <c r="C35" s="138"/>
      <c r="D35" s="138"/>
      <c r="E35" s="138"/>
      <c r="F35" s="138"/>
      <c r="G35" s="138"/>
      <c r="H35" s="138"/>
      <c r="I35" s="138"/>
      <c r="J35" s="138"/>
      <c r="K35" s="138"/>
    </row>
    <row r="36" spans="2:11" s="48" customFormat="1" ht="15" customHeight="1" x14ac:dyDescent="0.25">
      <c r="B36" s="138" t="s">
        <v>52</v>
      </c>
      <c r="C36" s="138"/>
      <c r="D36" s="138"/>
      <c r="E36" s="138"/>
      <c r="F36" s="138"/>
      <c r="G36" s="138"/>
      <c r="H36" s="138"/>
      <c r="I36" s="138"/>
      <c r="J36" s="138"/>
      <c r="K36" s="138"/>
    </row>
    <row r="37" spans="2:11" s="48" customFormat="1" ht="15" customHeight="1" x14ac:dyDescent="0.25">
      <c r="B37" s="138" t="s">
        <v>53</v>
      </c>
      <c r="C37" s="138"/>
      <c r="D37" s="138"/>
      <c r="E37" s="138"/>
      <c r="F37" s="138"/>
      <c r="G37" s="138"/>
      <c r="H37" s="138"/>
      <c r="I37" s="138"/>
      <c r="J37" s="138"/>
      <c r="K37" s="138"/>
    </row>
    <row r="38" spans="2:11" s="48" customFormat="1" ht="15" customHeight="1" x14ac:dyDescent="0.25">
      <c r="B38" s="138" t="s">
        <v>54</v>
      </c>
      <c r="C38" s="138"/>
      <c r="D38" s="138"/>
      <c r="E38" s="138"/>
      <c r="F38" s="138"/>
      <c r="G38" s="138"/>
      <c r="H38" s="138"/>
      <c r="I38" s="138"/>
      <c r="J38" s="138"/>
      <c r="K38" s="138"/>
    </row>
    <row r="39" spans="2:11" s="48" customFormat="1" ht="36.75" customHeight="1" x14ac:dyDescent="0.25"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2:11" s="48" customFormat="1" ht="15" customHeight="1" x14ac:dyDescent="0.25">
      <c r="B40" s="151" t="s">
        <v>55</v>
      </c>
      <c r="C40" s="151"/>
      <c r="D40" s="151"/>
      <c r="E40" s="151"/>
      <c r="F40" s="151"/>
      <c r="G40" s="151"/>
      <c r="H40" s="151"/>
      <c r="I40" s="151"/>
      <c r="J40" s="151"/>
      <c r="K40" s="151"/>
    </row>
    <row r="41" spans="2:11" s="48" customFormat="1" x14ac:dyDescent="0.25">
      <c r="B41" s="151"/>
      <c r="C41" s="151"/>
      <c r="D41" s="151"/>
      <c r="E41" s="151"/>
      <c r="F41" s="151"/>
      <c r="G41" s="151"/>
      <c r="H41" s="151"/>
      <c r="I41" s="151"/>
      <c r="J41" s="151"/>
      <c r="K41" s="151"/>
    </row>
    <row r="42" spans="2:11" s="48" customFormat="1" ht="20.25" customHeight="1" x14ac:dyDescent="0.25"/>
    <row r="43" spans="2:11" s="48" customFormat="1" x14ac:dyDescent="0.25"/>
    <row r="44" spans="2:11" s="48" customFormat="1" x14ac:dyDescent="0.25"/>
    <row r="45" spans="2:11" s="48" customFormat="1" x14ac:dyDescent="0.25"/>
    <row r="46" spans="2:11" s="48" customFormat="1" x14ac:dyDescent="0.25"/>
    <row r="47" spans="2:11" s="48" customFormat="1" x14ac:dyDescent="0.25"/>
    <row r="48" spans="2:11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</sheetData>
  <mergeCells count="36">
    <mergeCell ref="B8:K8"/>
    <mergeCell ref="B13:F13"/>
    <mergeCell ref="B38:K39"/>
    <mergeCell ref="B40:K41"/>
    <mergeCell ref="B17:F17"/>
    <mergeCell ref="B27:F27"/>
    <mergeCell ref="B15:F15"/>
    <mergeCell ref="B16:F16"/>
    <mergeCell ref="B35:K35"/>
    <mergeCell ref="B36:K36"/>
    <mergeCell ref="B12:F12"/>
    <mergeCell ref="B14:F14"/>
    <mergeCell ref="B32:F32"/>
    <mergeCell ref="B19:F19"/>
    <mergeCell ref="B21:F21"/>
    <mergeCell ref="B18:F18"/>
    <mergeCell ref="B37:K37"/>
    <mergeCell ref="B11:K11"/>
    <mergeCell ref="B22:K22"/>
    <mergeCell ref="B10:K10"/>
    <mergeCell ref="B9:K9"/>
    <mergeCell ref="B31:F31"/>
    <mergeCell ref="B28:F28"/>
    <mergeCell ref="B23:F23"/>
    <mergeCell ref="B29:F29"/>
    <mergeCell ref="B30:F30"/>
    <mergeCell ref="B24:F24"/>
    <mergeCell ref="B25:F25"/>
    <mergeCell ref="B26:F26"/>
    <mergeCell ref="A1:F1"/>
    <mergeCell ref="A2:F2"/>
    <mergeCell ref="A6:C6"/>
    <mergeCell ref="A7:C7"/>
    <mergeCell ref="A5:C5"/>
    <mergeCell ref="A4:C4"/>
    <mergeCell ref="A3:D3"/>
  </mergeCells>
  <pageMargins left="0.51181102362204722" right="0.51181102362204722" top="0.55118110236220474" bottom="0.55118110236220474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4"/>
  <sheetViews>
    <sheetView tabSelected="1" topLeftCell="A7" zoomScale="90" zoomScaleNormal="90" workbookViewId="0">
      <pane ySplit="3" topLeftCell="A10" activePane="bottomLeft" state="frozen"/>
      <selection activeCell="A7" sqref="A7"/>
      <selection pane="bottomLeft" activeCell="M34" sqref="M34"/>
    </sheetView>
  </sheetViews>
  <sheetFormatPr defaultRowHeight="15" x14ac:dyDescent="0.25"/>
  <cols>
    <col min="1" max="1" width="9.140625" style="48"/>
    <col min="2" max="2" width="7.42578125" bestFit="1" customWidth="1"/>
    <col min="3" max="3" width="8.42578125" bestFit="1" customWidth="1"/>
    <col min="4" max="4" width="9.85546875" customWidth="1"/>
    <col min="5" max="5" width="8.42578125" customWidth="1"/>
    <col min="6" max="6" width="44.7109375" customWidth="1"/>
    <col min="7" max="7" width="24.7109375" customWidth="1"/>
    <col min="8" max="8" width="24.42578125" customWidth="1"/>
    <col min="9" max="9" width="24.7109375" customWidth="1"/>
    <col min="10" max="10" width="8.85546875" bestFit="1" customWidth="1"/>
    <col min="11" max="11" width="9.28515625" bestFit="1" customWidth="1"/>
    <col min="12" max="46" width="9.140625" style="48"/>
  </cols>
  <sheetData>
    <row r="1" spans="2:14" ht="18" x14ac:dyDescent="0.25"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2:14" ht="15.75" customHeight="1" x14ac:dyDescent="0.25">
      <c r="B2" s="139" t="s">
        <v>9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2:14" ht="15.7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2:14" ht="15.75" customHeight="1" x14ac:dyDescent="0.25">
      <c r="B4" s="139" t="s">
        <v>44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4" ht="15.7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2:14" ht="15.75" customHeight="1" x14ac:dyDescent="0.25">
      <c r="B6" s="139" t="s">
        <v>36</v>
      </c>
      <c r="C6" s="139"/>
      <c r="D6" s="139"/>
      <c r="E6" s="139"/>
      <c r="F6" s="139"/>
      <c r="G6" s="139"/>
      <c r="H6" s="139"/>
      <c r="I6" s="139"/>
      <c r="J6" s="139"/>
      <c r="K6" s="139"/>
    </row>
    <row r="7" spans="2:14" ht="18" x14ac:dyDescent="0.25"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2:14" ht="45" customHeight="1" x14ac:dyDescent="0.25">
      <c r="B8" s="168" t="s">
        <v>7</v>
      </c>
      <c r="C8" s="169"/>
      <c r="D8" s="169"/>
      <c r="E8" s="169"/>
      <c r="F8" s="170"/>
      <c r="G8" s="87" t="s">
        <v>219</v>
      </c>
      <c r="H8" s="87" t="s">
        <v>207</v>
      </c>
      <c r="I8" s="87" t="s">
        <v>220</v>
      </c>
      <c r="J8" s="23" t="s">
        <v>22</v>
      </c>
      <c r="K8" s="23" t="s">
        <v>42</v>
      </c>
    </row>
    <row r="9" spans="2:14" x14ac:dyDescent="0.25">
      <c r="B9" s="165">
        <v>1</v>
      </c>
      <c r="C9" s="166"/>
      <c r="D9" s="166"/>
      <c r="E9" s="166"/>
      <c r="F9" s="167"/>
      <c r="G9" s="25">
        <v>2</v>
      </c>
      <c r="H9" s="25">
        <v>3</v>
      </c>
      <c r="I9" s="25">
        <v>4</v>
      </c>
      <c r="J9" s="25" t="s">
        <v>117</v>
      </c>
      <c r="K9" s="25" t="s">
        <v>209</v>
      </c>
    </row>
    <row r="10" spans="2:14" x14ac:dyDescent="0.25">
      <c r="B10" s="2"/>
      <c r="C10" s="2"/>
      <c r="D10" s="2"/>
      <c r="E10" s="2"/>
      <c r="F10" s="2" t="s">
        <v>41</v>
      </c>
      <c r="G10" s="114">
        <f>G11+G33</f>
        <v>596969.62</v>
      </c>
      <c r="H10" s="114">
        <f>H11</f>
        <v>688279.20000000007</v>
      </c>
      <c r="I10" s="115">
        <f>I11</f>
        <v>684053.29</v>
      </c>
      <c r="J10" s="42">
        <f t="shared" ref="J10:J36" si="0">I10/G10*100</f>
        <v>114.58762172855631</v>
      </c>
      <c r="K10" s="42">
        <f>I10/H10*100</f>
        <v>99.386018057788178</v>
      </c>
      <c r="L10" s="95"/>
      <c r="M10" s="95"/>
      <c r="N10" s="95"/>
    </row>
    <row r="11" spans="2:14" x14ac:dyDescent="0.25">
      <c r="B11" s="2">
        <v>6</v>
      </c>
      <c r="C11" s="2"/>
      <c r="D11" s="2"/>
      <c r="E11" s="2"/>
      <c r="F11" s="2" t="s">
        <v>3</v>
      </c>
      <c r="G11" s="38">
        <f>G12+G19+G22+G29</f>
        <v>596969.62</v>
      </c>
      <c r="H11" s="38">
        <f>H12+H19+H22+H29</f>
        <v>688279.20000000007</v>
      </c>
      <c r="I11" s="38">
        <f>I12+I19+I22+I29</f>
        <v>684053.29</v>
      </c>
      <c r="J11" s="42">
        <f t="shared" si="0"/>
        <v>114.58762172855631</v>
      </c>
      <c r="K11" s="42">
        <f t="shared" ref="K11:K36" si="1">I11/H11*100</f>
        <v>99.386018057788178</v>
      </c>
      <c r="L11" s="95"/>
      <c r="M11" s="95"/>
      <c r="N11" s="95"/>
    </row>
    <row r="12" spans="2:14" ht="25.5" x14ac:dyDescent="0.25">
      <c r="B12" s="2"/>
      <c r="C12" s="7">
        <v>63</v>
      </c>
      <c r="D12" s="7"/>
      <c r="E12" s="7"/>
      <c r="F12" s="7" t="s">
        <v>11</v>
      </c>
      <c r="G12" s="37">
        <f>SUM(G13+G16)</f>
        <v>510080.43</v>
      </c>
      <c r="H12" s="37">
        <f>SUM(H13+H16)</f>
        <v>585906.24</v>
      </c>
      <c r="I12" s="37">
        <f>SUM(I13+I16)</f>
        <v>587331.37</v>
      </c>
      <c r="J12" s="42">
        <f t="shared" si="0"/>
        <v>115.1448547045806</v>
      </c>
      <c r="K12" s="42">
        <f t="shared" si="1"/>
        <v>100.24323516335994</v>
      </c>
      <c r="L12" s="95"/>
      <c r="M12" s="95"/>
      <c r="N12" s="95"/>
    </row>
    <row r="13" spans="2:14" ht="25.5" customHeight="1" x14ac:dyDescent="0.25">
      <c r="B13" s="3"/>
      <c r="C13" s="3"/>
      <c r="D13" s="3">
        <v>636</v>
      </c>
      <c r="E13" s="3"/>
      <c r="F13" s="18" t="s">
        <v>57</v>
      </c>
      <c r="G13" s="37">
        <f>SUM(G14:G15)</f>
        <v>509821.79</v>
      </c>
      <c r="H13" s="37">
        <f>SUM(H14:H15)</f>
        <v>585906.24</v>
      </c>
      <c r="I13" s="37">
        <f>SUM(I14:I15)</f>
        <v>587078.72</v>
      </c>
      <c r="J13" s="42">
        <f t="shared" si="0"/>
        <v>115.15371282973213</v>
      </c>
      <c r="K13" s="42">
        <f t="shared" si="1"/>
        <v>100.20011392949151</v>
      </c>
      <c r="L13" s="95"/>
      <c r="M13" s="95"/>
      <c r="N13" s="95"/>
    </row>
    <row r="14" spans="2:14" ht="25.5" x14ac:dyDescent="0.25">
      <c r="B14" s="3"/>
      <c r="C14" s="3"/>
      <c r="D14" s="3"/>
      <c r="E14" s="3">
        <v>6361</v>
      </c>
      <c r="F14" s="39" t="s">
        <v>58</v>
      </c>
      <c r="G14" s="37">
        <v>506395.31</v>
      </c>
      <c r="H14" s="122">
        <v>581606.24</v>
      </c>
      <c r="I14" s="42">
        <v>586768.72</v>
      </c>
      <c r="J14" s="42">
        <f t="shared" si="0"/>
        <v>115.87167345605944</v>
      </c>
      <c r="K14" s="42">
        <f t="shared" si="1"/>
        <v>100.88762458944731</v>
      </c>
    </row>
    <row r="15" spans="2:14" ht="25.5" x14ac:dyDescent="0.25">
      <c r="B15" s="3"/>
      <c r="C15" s="3"/>
      <c r="D15" s="4"/>
      <c r="E15" s="3">
        <v>6362</v>
      </c>
      <c r="F15" s="18" t="s">
        <v>59</v>
      </c>
      <c r="G15" s="37">
        <v>3426.48</v>
      </c>
      <c r="H15" s="122">
        <v>4300</v>
      </c>
      <c r="I15" s="42">
        <v>310</v>
      </c>
      <c r="J15" s="42">
        <f t="shared" si="0"/>
        <v>9.0471854497910407</v>
      </c>
      <c r="K15" s="42">
        <f t="shared" si="1"/>
        <v>7.2093023255813957</v>
      </c>
    </row>
    <row r="16" spans="2:14" ht="25.5" customHeight="1" x14ac:dyDescent="0.25">
      <c r="B16" s="3"/>
      <c r="C16" s="3"/>
      <c r="D16" s="3">
        <v>639</v>
      </c>
      <c r="E16" s="3"/>
      <c r="F16" s="18" t="s">
        <v>60</v>
      </c>
      <c r="G16" s="37">
        <f>SUM(G17:G18)</f>
        <v>258.64</v>
      </c>
      <c r="H16" s="122">
        <f>SUM(H17:H18)</f>
        <v>0</v>
      </c>
      <c r="I16" s="37">
        <f>SUM(I17:I18)</f>
        <v>252.65</v>
      </c>
      <c r="J16" s="42">
        <f t="shared" si="0"/>
        <v>97.684039591710487</v>
      </c>
      <c r="K16" s="42" t="e">
        <f t="shared" si="1"/>
        <v>#DIV/0!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109</v>
      </c>
      <c r="G17" s="37">
        <v>20.09</v>
      </c>
      <c r="H17" s="122">
        <v>0</v>
      </c>
      <c r="I17" s="42">
        <v>15.96</v>
      </c>
      <c r="J17" s="42">
        <f t="shared" si="0"/>
        <v>79.442508710801391</v>
      </c>
      <c r="K17" s="42" t="e">
        <f t="shared" si="1"/>
        <v>#DIV/0!</v>
      </c>
    </row>
    <row r="18" spans="2:11" ht="25.5" customHeight="1" x14ac:dyDescent="0.25">
      <c r="B18" s="3"/>
      <c r="C18" s="3"/>
      <c r="D18" s="3"/>
      <c r="E18" s="3">
        <v>6393</v>
      </c>
      <c r="F18" s="18" t="s">
        <v>61</v>
      </c>
      <c r="G18" s="37">
        <v>238.55</v>
      </c>
      <c r="H18" s="122">
        <v>0</v>
      </c>
      <c r="I18" s="42">
        <v>236.69</v>
      </c>
      <c r="J18" s="42">
        <f t="shared" si="0"/>
        <v>99.220289247537195</v>
      </c>
      <c r="K18" s="42" t="e">
        <f t="shared" si="1"/>
        <v>#DIV/0!</v>
      </c>
    </row>
    <row r="19" spans="2:11" ht="25.5" customHeight="1" x14ac:dyDescent="0.25">
      <c r="B19" s="3"/>
      <c r="C19" s="3">
        <v>65</v>
      </c>
      <c r="D19" s="3"/>
      <c r="E19" s="3"/>
      <c r="F19" s="18" t="s">
        <v>62</v>
      </c>
      <c r="G19" s="37">
        <f t="shared" ref="G19:I20" si="2">SUM(G20)</f>
        <v>0</v>
      </c>
      <c r="H19" s="122">
        <f t="shared" si="2"/>
        <v>3981.68</v>
      </c>
      <c r="I19" s="37">
        <f t="shared" si="2"/>
        <v>0</v>
      </c>
      <c r="J19" s="42" t="e">
        <f t="shared" si="0"/>
        <v>#DIV/0!</v>
      </c>
      <c r="K19" s="42">
        <f t="shared" si="1"/>
        <v>0</v>
      </c>
    </row>
    <row r="20" spans="2:11" ht="25.5" customHeight="1" x14ac:dyDescent="0.25">
      <c r="B20" s="3"/>
      <c r="C20" s="3"/>
      <c r="D20" s="3">
        <v>652</v>
      </c>
      <c r="E20" s="3"/>
      <c r="F20" s="18" t="s">
        <v>63</v>
      </c>
      <c r="G20" s="37">
        <f t="shared" si="2"/>
        <v>0</v>
      </c>
      <c r="H20" s="122">
        <f t="shared" si="2"/>
        <v>3981.68</v>
      </c>
      <c r="I20" s="37">
        <f t="shared" si="2"/>
        <v>0</v>
      </c>
      <c r="J20" s="42" t="e">
        <f t="shared" si="0"/>
        <v>#DIV/0!</v>
      </c>
      <c r="K20" s="42">
        <f t="shared" si="1"/>
        <v>0</v>
      </c>
    </row>
    <row r="21" spans="2:11" ht="25.5" customHeight="1" x14ac:dyDescent="0.25">
      <c r="B21" s="3"/>
      <c r="C21" s="3"/>
      <c r="D21" s="3"/>
      <c r="E21" s="3">
        <v>6526</v>
      </c>
      <c r="F21" s="18" t="s">
        <v>64</v>
      </c>
      <c r="G21" s="37">
        <v>0</v>
      </c>
      <c r="H21" s="122">
        <v>3981.68</v>
      </c>
      <c r="I21" s="42">
        <v>0</v>
      </c>
      <c r="J21" s="42" t="e">
        <f t="shared" si="0"/>
        <v>#DIV/0!</v>
      </c>
      <c r="K21" s="42">
        <f t="shared" si="1"/>
        <v>0</v>
      </c>
    </row>
    <row r="22" spans="2:11" ht="25.5" x14ac:dyDescent="0.25">
      <c r="B22" s="3"/>
      <c r="C22" s="3">
        <v>66</v>
      </c>
      <c r="D22" s="4"/>
      <c r="E22" s="4"/>
      <c r="F22" s="7" t="s">
        <v>110</v>
      </c>
      <c r="G22" s="37">
        <f>SUM(G23+G26)</f>
        <v>63.04</v>
      </c>
      <c r="H22" s="122">
        <f>SUM(H23+H26)</f>
        <v>712.61</v>
      </c>
      <c r="I22" s="37">
        <f>SUM(I23+I26)</f>
        <v>0</v>
      </c>
      <c r="J22" s="42">
        <f t="shared" si="0"/>
        <v>0</v>
      </c>
      <c r="K22" s="42">
        <f t="shared" si="1"/>
        <v>0</v>
      </c>
    </row>
    <row r="23" spans="2:11" ht="25.5" x14ac:dyDescent="0.25">
      <c r="B23" s="3"/>
      <c r="C23" s="12"/>
      <c r="D23" s="3">
        <v>661</v>
      </c>
      <c r="E23" s="4"/>
      <c r="F23" s="7" t="s">
        <v>29</v>
      </c>
      <c r="G23" s="37">
        <f>SUM(G24:G25)</f>
        <v>63.04</v>
      </c>
      <c r="H23" s="122">
        <f>SUM(H24:H25)</f>
        <v>712.61</v>
      </c>
      <c r="I23" s="37">
        <f>SUM(I24:I25)</f>
        <v>0</v>
      </c>
      <c r="J23" s="42">
        <f t="shared" si="0"/>
        <v>0</v>
      </c>
      <c r="K23" s="42">
        <f t="shared" si="1"/>
        <v>0</v>
      </c>
    </row>
    <row r="24" spans="2:11" x14ac:dyDescent="0.25">
      <c r="B24" s="3"/>
      <c r="C24" s="12"/>
      <c r="D24" s="3"/>
      <c r="E24" s="3">
        <v>6614</v>
      </c>
      <c r="F24" s="7" t="s">
        <v>134</v>
      </c>
      <c r="G24" s="37">
        <v>63.04</v>
      </c>
      <c r="H24" s="122">
        <v>0</v>
      </c>
      <c r="I24" s="37">
        <v>0</v>
      </c>
      <c r="J24" s="42">
        <f t="shared" si="0"/>
        <v>0</v>
      </c>
      <c r="K24" s="42" t="e">
        <f t="shared" si="1"/>
        <v>#DIV/0!</v>
      </c>
    </row>
    <row r="25" spans="2:11" ht="25.5" customHeight="1" x14ac:dyDescent="0.25">
      <c r="B25" s="3"/>
      <c r="C25" s="12"/>
      <c r="D25" s="4"/>
      <c r="E25" s="3">
        <v>6615</v>
      </c>
      <c r="F25" s="7" t="s">
        <v>65</v>
      </c>
      <c r="G25" s="37">
        <v>0</v>
      </c>
      <c r="H25" s="122">
        <v>712.61</v>
      </c>
      <c r="I25" s="42">
        <v>0</v>
      </c>
      <c r="J25" s="42" t="e">
        <f t="shared" si="0"/>
        <v>#DIV/0!</v>
      </c>
      <c r="K25" s="42">
        <f t="shared" si="1"/>
        <v>0</v>
      </c>
    </row>
    <row r="26" spans="2:11" ht="25.5" customHeight="1" x14ac:dyDescent="0.25">
      <c r="B26" s="3"/>
      <c r="C26" s="3"/>
      <c r="D26" s="3">
        <v>663</v>
      </c>
      <c r="E26" s="4"/>
      <c r="F26" s="7" t="s">
        <v>66</v>
      </c>
      <c r="G26" s="37">
        <f>SUM(G27:G28)</f>
        <v>0</v>
      </c>
      <c r="H26" s="122">
        <f>SUM(H27:H28)</f>
        <v>0</v>
      </c>
      <c r="I26" s="37">
        <f>SUM(I27:I28)</f>
        <v>0</v>
      </c>
      <c r="J26" s="42" t="e">
        <f t="shared" si="0"/>
        <v>#DIV/0!</v>
      </c>
      <c r="K26" s="42" t="e">
        <f t="shared" si="1"/>
        <v>#DIV/0!</v>
      </c>
    </row>
    <row r="27" spans="2:11" ht="25.5" customHeight="1" x14ac:dyDescent="0.25">
      <c r="B27" s="3"/>
      <c r="C27" s="3"/>
      <c r="D27" s="3"/>
      <c r="E27" s="3">
        <v>6631</v>
      </c>
      <c r="F27" s="7" t="s">
        <v>67</v>
      </c>
      <c r="G27" s="37">
        <v>0</v>
      </c>
      <c r="H27" s="122">
        <v>0</v>
      </c>
      <c r="I27" s="42">
        <v>0</v>
      </c>
      <c r="J27" s="42" t="e">
        <f t="shared" si="0"/>
        <v>#DIV/0!</v>
      </c>
      <c r="K27" s="42" t="e">
        <f t="shared" si="1"/>
        <v>#DIV/0!</v>
      </c>
    </row>
    <row r="28" spans="2:11" ht="25.5" customHeight="1" x14ac:dyDescent="0.25">
      <c r="B28" s="3"/>
      <c r="C28" s="3"/>
      <c r="D28" s="3"/>
      <c r="E28" s="3">
        <v>6632</v>
      </c>
      <c r="F28" s="7" t="s">
        <v>68</v>
      </c>
      <c r="G28" s="37">
        <v>0</v>
      </c>
      <c r="H28" s="122">
        <v>0</v>
      </c>
      <c r="I28" s="42">
        <v>0</v>
      </c>
      <c r="J28" s="42" t="e">
        <f t="shared" si="0"/>
        <v>#DIV/0!</v>
      </c>
      <c r="K28" s="42" t="e">
        <f t="shared" si="1"/>
        <v>#DIV/0!</v>
      </c>
    </row>
    <row r="29" spans="2:11" ht="25.5" customHeight="1" x14ac:dyDescent="0.25">
      <c r="B29" s="3"/>
      <c r="C29" s="3">
        <v>67</v>
      </c>
      <c r="D29" s="3"/>
      <c r="E29" s="3"/>
      <c r="F29" s="7" t="s">
        <v>69</v>
      </c>
      <c r="G29" s="37">
        <f>SUM(G30)</f>
        <v>86826.15</v>
      </c>
      <c r="H29" s="122">
        <f>SUM(H30)</f>
        <v>97678.67</v>
      </c>
      <c r="I29" s="37">
        <f>SUM(I30)</f>
        <v>96721.919999999998</v>
      </c>
      <c r="J29" s="42">
        <f t="shared" si="0"/>
        <v>111.3972230716207</v>
      </c>
      <c r="K29" s="42">
        <f t="shared" si="1"/>
        <v>99.020512871438555</v>
      </c>
    </row>
    <row r="30" spans="2:11" ht="25.5" customHeight="1" x14ac:dyDescent="0.25">
      <c r="B30" s="3"/>
      <c r="C30" s="3"/>
      <c r="D30" s="3">
        <v>671</v>
      </c>
      <c r="E30" s="3"/>
      <c r="F30" s="7" t="s">
        <v>70</v>
      </c>
      <c r="G30" s="37">
        <f>SUM(G31:G32)</f>
        <v>86826.15</v>
      </c>
      <c r="H30" s="122">
        <f>SUM(H31:H32)</f>
        <v>97678.67</v>
      </c>
      <c r="I30" s="37">
        <f>SUM(I31:I32)</f>
        <v>96721.919999999998</v>
      </c>
      <c r="J30" s="42">
        <f t="shared" si="0"/>
        <v>111.3972230716207</v>
      </c>
      <c r="K30" s="42">
        <f t="shared" si="1"/>
        <v>99.020512871438555</v>
      </c>
    </row>
    <row r="31" spans="2:11" ht="25.5" customHeight="1" x14ac:dyDescent="0.25">
      <c r="B31" s="3"/>
      <c r="C31" s="3"/>
      <c r="D31" s="3"/>
      <c r="E31" s="3">
        <v>6711</v>
      </c>
      <c r="F31" s="7" t="s">
        <v>71</v>
      </c>
      <c r="G31" s="37">
        <v>84199.29</v>
      </c>
      <c r="H31" s="122">
        <v>97678.67</v>
      </c>
      <c r="I31" s="42">
        <v>92866.11</v>
      </c>
      <c r="J31" s="42">
        <f t="shared" si="0"/>
        <v>110.29322218750302</v>
      </c>
      <c r="K31" s="42">
        <f t="shared" si="1"/>
        <v>95.073069688602445</v>
      </c>
    </row>
    <row r="32" spans="2:11" ht="25.5" customHeight="1" x14ac:dyDescent="0.25">
      <c r="B32" s="3"/>
      <c r="C32" s="3"/>
      <c r="D32" s="3"/>
      <c r="E32" s="3">
        <v>6712</v>
      </c>
      <c r="F32" s="7" t="s">
        <v>72</v>
      </c>
      <c r="G32" s="37">
        <v>2626.86</v>
      </c>
      <c r="H32" s="37">
        <v>0</v>
      </c>
      <c r="I32" s="42">
        <v>3855.81</v>
      </c>
      <c r="J32" s="42">
        <f t="shared" si="0"/>
        <v>146.78399305634863</v>
      </c>
      <c r="K32" s="42" t="e">
        <f t="shared" si="1"/>
        <v>#DIV/0!</v>
      </c>
    </row>
    <row r="33" spans="2:15" x14ac:dyDescent="0.25">
      <c r="B33" s="12">
        <v>7</v>
      </c>
      <c r="C33" s="3"/>
      <c r="D33" s="4"/>
      <c r="E33" s="4"/>
      <c r="F33" s="2" t="s">
        <v>20</v>
      </c>
      <c r="G33" s="40">
        <f>G34</f>
        <v>0</v>
      </c>
      <c r="H33" s="40">
        <f>H34</f>
        <v>0</v>
      </c>
      <c r="I33" s="40">
        <f>I34</f>
        <v>0</v>
      </c>
      <c r="J33" s="42" t="e">
        <f t="shared" si="0"/>
        <v>#DIV/0!</v>
      </c>
      <c r="K33" s="42" t="e">
        <f t="shared" si="1"/>
        <v>#DIV/0!</v>
      </c>
    </row>
    <row r="34" spans="2:15" ht="30.75" customHeight="1" x14ac:dyDescent="0.25">
      <c r="B34" s="3"/>
      <c r="C34" s="3">
        <v>72</v>
      </c>
      <c r="D34" s="4"/>
      <c r="E34" s="4"/>
      <c r="F34" s="18" t="s">
        <v>21</v>
      </c>
      <c r="G34" s="37">
        <v>0</v>
      </c>
      <c r="H34" s="37">
        <v>0</v>
      </c>
      <c r="I34" s="42">
        <v>0</v>
      </c>
      <c r="J34" s="42" t="e">
        <f t="shared" si="0"/>
        <v>#DIV/0!</v>
      </c>
      <c r="K34" s="42" t="e">
        <f t="shared" si="1"/>
        <v>#DIV/0!</v>
      </c>
    </row>
    <row r="35" spans="2:15" x14ac:dyDescent="0.25">
      <c r="B35" s="3"/>
      <c r="C35" s="3"/>
      <c r="D35" s="3">
        <v>721</v>
      </c>
      <c r="E35" s="3"/>
      <c r="F35" s="18" t="s">
        <v>30</v>
      </c>
      <c r="G35" s="37">
        <v>0</v>
      </c>
      <c r="H35" s="37">
        <v>0</v>
      </c>
      <c r="I35" s="42">
        <v>0</v>
      </c>
      <c r="J35" s="42" t="e">
        <f t="shared" si="0"/>
        <v>#DIV/0!</v>
      </c>
      <c r="K35" s="42" t="e">
        <f t="shared" si="1"/>
        <v>#DIV/0!</v>
      </c>
    </row>
    <row r="36" spans="2:15" x14ac:dyDescent="0.25">
      <c r="B36" s="3"/>
      <c r="C36" s="3"/>
      <c r="D36" s="3"/>
      <c r="E36" s="3">
        <v>7211</v>
      </c>
      <c r="F36" s="18" t="s">
        <v>31</v>
      </c>
      <c r="G36" s="37">
        <v>0</v>
      </c>
      <c r="H36" s="37">
        <v>0</v>
      </c>
      <c r="I36" s="42">
        <v>0</v>
      </c>
      <c r="J36" s="42" t="e">
        <f t="shared" si="0"/>
        <v>#DIV/0!</v>
      </c>
      <c r="K36" s="42" t="e">
        <f t="shared" si="1"/>
        <v>#DIV/0!</v>
      </c>
    </row>
    <row r="37" spans="2:15" ht="18" x14ac:dyDescent="0.25"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2:15" ht="36.75" customHeight="1" x14ac:dyDescent="0.25">
      <c r="B38" s="168" t="s">
        <v>7</v>
      </c>
      <c r="C38" s="169"/>
      <c r="D38" s="169"/>
      <c r="E38" s="169"/>
      <c r="F38" s="170"/>
      <c r="G38" s="87" t="s">
        <v>222</v>
      </c>
      <c r="H38" s="87" t="s">
        <v>207</v>
      </c>
      <c r="I38" s="87" t="s">
        <v>223</v>
      </c>
      <c r="J38" s="23" t="s">
        <v>22</v>
      </c>
      <c r="K38" s="23" t="s">
        <v>42</v>
      </c>
      <c r="L38" s="95"/>
      <c r="M38" s="95"/>
      <c r="N38" s="95"/>
      <c r="O38" s="95"/>
    </row>
    <row r="39" spans="2:15" x14ac:dyDescent="0.25">
      <c r="B39" s="165">
        <v>1</v>
      </c>
      <c r="C39" s="166"/>
      <c r="D39" s="166"/>
      <c r="E39" s="166"/>
      <c r="F39" s="167"/>
      <c r="G39" s="25">
        <v>2</v>
      </c>
      <c r="H39" s="25">
        <v>3</v>
      </c>
      <c r="I39" s="25">
        <v>4</v>
      </c>
      <c r="J39" s="25" t="s">
        <v>117</v>
      </c>
      <c r="K39" s="25" t="s">
        <v>209</v>
      </c>
      <c r="L39" s="95"/>
      <c r="M39" s="95"/>
      <c r="N39" s="95"/>
      <c r="O39" s="95"/>
    </row>
    <row r="40" spans="2:15" x14ac:dyDescent="0.25">
      <c r="B40" s="2"/>
      <c r="C40" s="2"/>
      <c r="D40" s="2"/>
      <c r="E40" s="2"/>
      <c r="F40" s="2" t="s">
        <v>40</v>
      </c>
      <c r="G40" s="114">
        <f>G41+G84</f>
        <v>592724.65999999992</v>
      </c>
      <c r="H40" s="114">
        <f>H41+H84</f>
        <v>692705.44</v>
      </c>
      <c r="I40" s="115">
        <f>I41+I84</f>
        <v>685539.23</v>
      </c>
      <c r="J40" s="42">
        <f>I40/G40*100</f>
        <v>115.65896887097628</v>
      </c>
      <c r="K40" s="42">
        <f>I40/H40*100</f>
        <v>98.965475137599611</v>
      </c>
      <c r="L40" s="95"/>
      <c r="M40" s="95"/>
      <c r="N40" s="95"/>
      <c r="O40" s="95"/>
    </row>
    <row r="41" spans="2:15" x14ac:dyDescent="0.25">
      <c r="B41" s="2">
        <v>3</v>
      </c>
      <c r="C41" s="2"/>
      <c r="D41" s="2"/>
      <c r="E41" s="2"/>
      <c r="F41" s="2" t="s">
        <v>4</v>
      </c>
      <c r="G41" s="41">
        <f>G42+G50+G77+G82</f>
        <v>589860.79999999993</v>
      </c>
      <c r="H41" s="43">
        <f>H42+H50+H77+H81</f>
        <v>681356.57</v>
      </c>
      <c r="I41" s="43">
        <f>I42+I50+I77+I81</f>
        <v>678180.36</v>
      </c>
      <c r="J41" s="42">
        <f t="shared" ref="J41:J98" si="3">I41/G41*100</f>
        <v>114.97294955013115</v>
      </c>
      <c r="K41" s="42">
        <f t="shared" ref="K41:K98" si="4">I41/H41*100</f>
        <v>99.533840262228637</v>
      </c>
      <c r="L41" s="95"/>
      <c r="M41" s="95"/>
      <c r="N41" s="95"/>
      <c r="O41" s="95"/>
    </row>
    <row r="42" spans="2:15" x14ac:dyDescent="0.25">
      <c r="B42" s="2"/>
      <c r="C42" s="7">
        <v>31</v>
      </c>
      <c r="D42" s="7"/>
      <c r="E42" s="7"/>
      <c r="F42" s="7" t="s">
        <v>5</v>
      </c>
      <c r="G42" s="37">
        <f>G43+G45+G47</f>
        <v>442495.25</v>
      </c>
      <c r="H42" s="37">
        <f>H43+H45+H47</f>
        <v>514219.77</v>
      </c>
      <c r="I42" s="42">
        <f>I43+I45+I47</f>
        <v>523156.96</v>
      </c>
      <c r="J42" s="42">
        <f t="shared" si="3"/>
        <v>118.22883070496238</v>
      </c>
      <c r="K42" s="42">
        <f t="shared" si="4"/>
        <v>101.73800980075114</v>
      </c>
    </row>
    <row r="43" spans="2:15" x14ac:dyDescent="0.25">
      <c r="B43" s="3"/>
      <c r="C43" s="3"/>
      <c r="D43" s="3">
        <v>311</v>
      </c>
      <c r="E43" s="3"/>
      <c r="F43" s="3" t="s">
        <v>32</v>
      </c>
      <c r="G43" s="37">
        <f>G44</f>
        <v>369904.11</v>
      </c>
      <c r="H43" s="37">
        <f>H44</f>
        <v>430057.52</v>
      </c>
      <c r="I43" s="42">
        <f>I44</f>
        <v>432761.38</v>
      </c>
      <c r="J43" s="42">
        <f t="shared" si="3"/>
        <v>116.99285525646093</v>
      </c>
      <c r="K43" s="42">
        <f t="shared" si="4"/>
        <v>100.62872054882332</v>
      </c>
    </row>
    <row r="44" spans="2:15" x14ac:dyDescent="0.25">
      <c r="B44" s="3"/>
      <c r="C44" s="3"/>
      <c r="D44" s="3"/>
      <c r="E44" s="3">
        <v>3111</v>
      </c>
      <c r="F44" s="3" t="s">
        <v>33</v>
      </c>
      <c r="G44" s="37">
        <v>369904.11</v>
      </c>
      <c r="H44" s="37">
        <v>430057.52</v>
      </c>
      <c r="I44" s="42">
        <v>432761.38</v>
      </c>
      <c r="J44" s="42">
        <f t="shared" si="3"/>
        <v>116.99285525646093</v>
      </c>
      <c r="K44" s="42">
        <f t="shared" si="4"/>
        <v>100.62872054882332</v>
      </c>
    </row>
    <row r="45" spans="2:15" x14ac:dyDescent="0.25">
      <c r="B45" s="3"/>
      <c r="C45" s="3"/>
      <c r="D45" s="3">
        <v>312</v>
      </c>
      <c r="E45" s="3"/>
      <c r="F45" s="3" t="s">
        <v>73</v>
      </c>
      <c r="G45" s="37">
        <f>G46</f>
        <v>13004.82</v>
      </c>
      <c r="H45" s="37">
        <f>H46</f>
        <v>13004.82</v>
      </c>
      <c r="I45" s="42">
        <f>I46</f>
        <v>18850.759999999998</v>
      </c>
      <c r="J45" s="42">
        <f t="shared" si="3"/>
        <v>144.95210237435043</v>
      </c>
      <c r="K45" s="42">
        <f t="shared" si="4"/>
        <v>144.95210237435043</v>
      </c>
    </row>
    <row r="46" spans="2:15" x14ac:dyDescent="0.25">
      <c r="B46" s="3"/>
      <c r="C46" s="3"/>
      <c r="D46" s="3"/>
      <c r="E46" s="3">
        <v>3121</v>
      </c>
      <c r="F46" s="3" t="s">
        <v>73</v>
      </c>
      <c r="G46" s="37">
        <v>13004.82</v>
      </c>
      <c r="H46" s="37">
        <v>13004.82</v>
      </c>
      <c r="I46" s="42">
        <v>18850.759999999998</v>
      </c>
      <c r="J46" s="42">
        <f t="shared" si="3"/>
        <v>144.95210237435043</v>
      </c>
      <c r="K46" s="42">
        <f t="shared" si="4"/>
        <v>144.95210237435043</v>
      </c>
    </row>
    <row r="47" spans="2:15" x14ac:dyDescent="0.25">
      <c r="B47" s="3"/>
      <c r="C47" s="3"/>
      <c r="D47" s="3">
        <v>313</v>
      </c>
      <c r="E47" s="3"/>
      <c r="F47" s="3" t="s">
        <v>116</v>
      </c>
      <c r="G47" s="42">
        <f>G48+G49</f>
        <v>59586.32</v>
      </c>
      <c r="H47" s="42">
        <f>H48+H49</f>
        <v>71157.429999999993</v>
      </c>
      <c r="I47" s="42">
        <f>I48+I49</f>
        <v>71544.820000000007</v>
      </c>
      <c r="J47" s="42">
        <f t="shared" si="3"/>
        <v>120.06920380382613</v>
      </c>
      <c r="K47" s="42">
        <f t="shared" si="4"/>
        <v>100.54441257926266</v>
      </c>
    </row>
    <row r="48" spans="2:15" x14ac:dyDescent="0.25">
      <c r="B48" s="3"/>
      <c r="C48" s="3"/>
      <c r="D48" s="3"/>
      <c r="E48" s="3">
        <v>3132</v>
      </c>
      <c r="F48" s="3" t="s">
        <v>74</v>
      </c>
      <c r="G48" s="37">
        <v>59586.32</v>
      </c>
      <c r="H48" s="37">
        <v>71157.429999999993</v>
      </c>
      <c r="I48" s="42">
        <v>71544.820000000007</v>
      </c>
      <c r="J48" s="42">
        <f t="shared" si="3"/>
        <v>120.06920380382613</v>
      </c>
      <c r="K48" s="42">
        <f t="shared" si="4"/>
        <v>100.54441257926266</v>
      </c>
    </row>
    <row r="49" spans="2:11" ht="25.5" x14ac:dyDescent="0.25">
      <c r="B49" s="3"/>
      <c r="C49" s="3"/>
      <c r="D49" s="3"/>
      <c r="E49" s="3">
        <v>3133</v>
      </c>
      <c r="F49" s="18" t="s">
        <v>75</v>
      </c>
      <c r="G49" s="37">
        <v>0</v>
      </c>
      <c r="H49" s="37">
        <v>0</v>
      </c>
      <c r="I49" s="42">
        <v>0</v>
      </c>
      <c r="J49" s="42" t="e">
        <f t="shared" si="3"/>
        <v>#DIV/0!</v>
      </c>
      <c r="K49" s="42" t="e">
        <f t="shared" si="4"/>
        <v>#DIV/0!</v>
      </c>
    </row>
    <row r="50" spans="2:11" x14ac:dyDescent="0.25">
      <c r="B50" s="3"/>
      <c r="C50" s="3">
        <v>32</v>
      </c>
      <c r="D50" s="4"/>
      <c r="E50" s="4"/>
      <c r="F50" s="3" t="s">
        <v>10</v>
      </c>
      <c r="G50" s="37">
        <f>G51+G56+G61+G70</f>
        <v>147225.32999999999</v>
      </c>
      <c r="H50" s="37">
        <f>H51+H56+H61+H70</f>
        <v>166906.21</v>
      </c>
      <c r="I50" s="42">
        <f>I51+I56+I61+I70</f>
        <v>154792.87</v>
      </c>
      <c r="J50" s="42">
        <f t="shared" si="3"/>
        <v>105.14010734430006</v>
      </c>
      <c r="K50" s="42">
        <f t="shared" si="4"/>
        <v>92.742427019342173</v>
      </c>
    </row>
    <row r="51" spans="2:11" x14ac:dyDescent="0.25">
      <c r="B51" s="3"/>
      <c r="C51" s="3"/>
      <c r="D51" s="3">
        <v>321</v>
      </c>
      <c r="E51" s="3"/>
      <c r="F51" s="3" t="s">
        <v>34</v>
      </c>
      <c r="G51" s="37">
        <f>G52+G53+G54+G55</f>
        <v>48286.450000000004</v>
      </c>
      <c r="H51" s="42">
        <f>H52+H53+H54+H55</f>
        <v>51081.680000000008</v>
      </c>
      <c r="I51" s="42">
        <f>I52+I53+I54+I55</f>
        <v>47507.66</v>
      </c>
      <c r="J51" s="42">
        <f t="shared" si="3"/>
        <v>98.387145876327622</v>
      </c>
      <c r="K51" s="42">
        <f t="shared" si="4"/>
        <v>93.00332330495003</v>
      </c>
    </row>
    <row r="52" spans="2:11" x14ac:dyDescent="0.25">
      <c r="B52" s="3"/>
      <c r="C52" s="12"/>
      <c r="D52" s="3"/>
      <c r="E52" s="3">
        <v>3211</v>
      </c>
      <c r="F52" s="18" t="s">
        <v>35</v>
      </c>
      <c r="G52" s="37">
        <v>1300.96</v>
      </c>
      <c r="H52" s="37">
        <v>2237.37</v>
      </c>
      <c r="I52" s="42">
        <v>2237.37</v>
      </c>
      <c r="J52" s="42">
        <f t="shared" si="3"/>
        <v>171.97838519247324</v>
      </c>
      <c r="K52" s="42">
        <f t="shared" si="4"/>
        <v>100</v>
      </c>
    </row>
    <row r="53" spans="2:11" ht="25.5" x14ac:dyDescent="0.25">
      <c r="B53" s="3"/>
      <c r="C53" s="12"/>
      <c r="D53" s="4"/>
      <c r="E53" s="3">
        <v>3212</v>
      </c>
      <c r="F53" s="18" t="s">
        <v>76</v>
      </c>
      <c r="G53" s="37">
        <v>46562.43</v>
      </c>
      <c r="H53" s="37">
        <v>48621.120000000003</v>
      </c>
      <c r="I53" s="42">
        <v>45047.1</v>
      </c>
      <c r="J53" s="42">
        <f t="shared" si="3"/>
        <v>96.745595107471843</v>
      </c>
      <c r="K53" s="42">
        <f t="shared" si="4"/>
        <v>92.649243785416701</v>
      </c>
    </row>
    <row r="54" spans="2:11" x14ac:dyDescent="0.25">
      <c r="B54" s="3"/>
      <c r="C54" s="12"/>
      <c r="D54" s="4"/>
      <c r="E54" s="3">
        <v>3213</v>
      </c>
      <c r="F54" s="18" t="s">
        <v>135</v>
      </c>
      <c r="G54" s="37">
        <v>88.26</v>
      </c>
      <c r="H54" s="37">
        <v>200</v>
      </c>
      <c r="I54" s="42">
        <v>200</v>
      </c>
      <c r="J54" s="42">
        <f t="shared" si="3"/>
        <v>226.60321776569225</v>
      </c>
      <c r="K54" s="42">
        <f t="shared" si="4"/>
        <v>100</v>
      </c>
    </row>
    <row r="55" spans="2:11" x14ac:dyDescent="0.25">
      <c r="B55" s="3"/>
      <c r="C55" s="12"/>
      <c r="D55" s="4"/>
      <c r="E55" s="3">
        <v>3214</v>
      </c>
      <c r="F55" s="18" t="s">
        <v>77</v>
      </c>
      <c r="G55" s="37">
        <v>334.8</v>
      </c>
      <c r="H55" s="37">
        <v>23.19</v>
      </c>
      <c r="I55" s="42">
        <v>23.19</v>
      </c>
      <c r="J55" s="42">
        <f t="shared" si="3"/>
        <v>6.9265232974910402</v>
      </c>
      <c r="K55" s="42">
        <f t="shared" si="4"/>
        <v>100</v>
      </c>
    </row>
    <row r="56" spans="2:11" x14ac:dyDescent="0.25">
      <c r="B56" s="3"/>
      <c r="C56" s="3"/>
      <c r="D56" s="3">
        <v>322</v>
      </c>
      <c r="E56" s="4"/>
      <c r="F56" s="3" t="s">
        <v>78</v>
      </c>
      <c r="G56" s="37">
        <f>G57+G58+G59+G60</f>
        <v>26204.22</v>
      </c>
      <c r="H56" s="37">
        <f>H57+H58+H59+H60</f>
        <v>36874.719999999994</v>
      </c>
      <c r="I56" s="37">
        <f>I57+I58+I59+I60</f>
        <v>31846.880000000001</v>
      </c>
      <c r="J56" s="42">
        <f t="shared" si="3"/>
        <v>121.53340187191223</v>
      </c>
      <c r="K56" s="42">
        <f t="shared" si="4"/>
        <v>86.365076128035696</v>
      </c>
    </row>
    <row r="57" spans="2:11" x14ac:dyDescent="0.25">
      <c r="B57" s="3"/>
      <c r="C57" s="3"/>
      <c r="D57" s="3"/>
      <c r="E57" s="3">
        <v>3221</v>
      </c>
      <c r="F57" s="3" t="s">
        <v>79</v>
      </c>
      <c r="G57" s="37">
        <v>697.59</v>
      </c>
      <c r="H57" s="37">
        <v>4133.6499999999996</v>
      </c>
      <c r="I57" s="42">
        <v>3831.77</v>
      </c>
      <c r="J57" s="42">
        <f t="shared" si="3"/>
        <v>549.28683037314181</v>
      </c>
      <c r="K57" s="42">
        <f t="shared" si="4"/>
        <v>92.697011116083857</v>
      </c>
    </row>
    <row r="58" spans="2:11" x14ac:dyDescent="0.25">
      <c r="B58" s="3"/>
      <c r="C58" s="3"/>
      <c r="D58" s="3"/>
      <c r="E58" s="3">
        <v>3222</v>
      </c>
      <c r="F58" s="3" t="s">
        <v>80</v>
      </c>
      <c r="G58" s="37">
        <v>13111.97</v>
      </c>
      <c r="H58" s="37">
        <v>19128.48</v>
      </c>
      <c r="I58" s="42">
        <v>14402.52</v>
      </c>
      <c r="J58" s="42">
        <f t="shared" si="3"/>
        <v>109.84253319676603</v>
      </c>
      <c r="K58" s="42">
        <f t="shared" si="4"/>
        <v>75.293593636295213</v>
      </c>
    </row>
    <row r="59" spans="2:11" x14ac:dyDescent="0.25">
      <c r="B59" s="3"/>
      <c r="C59" s="3"/>
      <c r="D59" s="3"/>
      <c r="E59" s="3">
        <v>3223</v>
      </c>
      <c r="F59" s="3" t="s">
        <v>81</v>
      </c>
      <c r="G59" s="37">
        <v>8599.67</v>
      </c>
      <c r="H59" s="37">
        <v>11704.77</v>
      </c>
      <c r="I59" s="42">
        <v>11704.77</v>
      </c>
      <c r="J59" s="42">
        <f t="shared" si="3"/>
        <v>136.10719946230495</v>
      </c>
      <c r="K59" s="42">
        <f t="shared" si="4"/>
        <v>100</v>
      </c>
    </row>
    <row r="60" spans="2:11" ht="25.5" x14ac:dyDescent="0.25">
      <c r="B60" s="3"/>
      <c r="C60" s="3"/>
      <c r="D60" s="3"/>
      <c r="E60" s="3">
        <v>3224</v>
      </c>
      <c r="F60" s="18" t="s">
        <v>82</v>
      </c>
      <c r="G60" s="37">
        <v>3794.99</v>
      </c>
      <c r="H60" s="37">
        <v>1907.82</v>
      </c>
      <c r="I60" s="42">
        <v>1907.82</v>
      </c>
      <c r="J60" s="42">
        <f t="shared" si="3"/>
        <v>50.272069228113914</v>
      </c>
      <c r="K60" s="42">
        <f t="shared" si="4"/>
        <v>100</v>
      </c>
    </row>
    <row r="61" spans="2:11" x14ac:dyDescent="0.25">
      <c r="B61" s="3"/>
      <c r="C61" s="3"/>
      <c r="D61" s="3">
        <v>323</v>
      </c>
      <c r="E61" s="3"/>
      <c r="F61" s="3" t="s">
        <v>83</v>
      </c>
      <c r="G61" s="37">
        <f>G62+G63+G64+G65+G66+G67+G68+G69</f>
        <v>68263.08</v>
      </c>
      <c r="H61" s="37">
        <f>H62+H63+H64+H65+H66+H67+H68+H69</f>
        <v>72726.75</v>
      </c>
      <c r="I61" s="42">
        <f>I62+I63+I64+I65+I66+I67+I68+I69</f>
        <v>71893.569999999992</v>
      </c>
      <c r="J61" s="42">
        <f t="shared" si="3"/>
        <v>105.31838000863716</v>
      </c>
      <c r="K61" s="42">
        <f t="shared" si="4"/>
        <v>98.854369265779084</v>
      </c>
    </row>
    <row r="62" spans="2:11" x14ac:dyDescent="0.25">
      <c r="B62" s="3"/>
      <c r="C62" s="3"/>
      <c r="D62" s="3"/>
      <c r="E62" s="3">
        <v>3231</v>
      </c>
      <c r="F62" s="3" t="s">
        <v>84</v>
      </c>
      <c r="G62" s="37">
        <v>1479.88</v>
      </c>
      <c r="H62" s="37">
        <v>5777.21</v>
      </c>
      <c r="I62" s="42">
        <v>5777.21</v>
      </c>
      <c r="J62" s="42">
        <f t="shared" si="3"/>
        <v>390.38367975781819</v>
      </c>
      <c r="K62" s="42">
        <f t="shared" si="4"/>
        <v>100</v>
      </c>
    </row>
    <row r="63" spans="2:11" x14ac:dyDescent="0.25">
      <c r="B63" s="3"/>
      <c r="C63" s="3"/>
      <c r="D63" s="3"/>
      <c r="E63" s="3">
        <v>3232</v>
      </c>
      <c r="F63" s="3" t="s">
        <v>85</v>
      </c>
      <c r="G63" s="37">
        <v>2106.06</v>
      </c>
      <c r="H63" s="37">
        <v>2901.76</v>
      </c>
      <c r="I63" s="42">
        <v>2901.76</v>
      </c>
      <c r="J63" s="42">
        <f t="shared" si="3"/>
        <v>137.7814497212805</v>
      </c>
      <c r="K63" s="42">
        <f t="shared" si="4"/>
        <v>100</v>
      </c>
    </row>
    <row r="64" spans="2:11" x14ac:dyDescent="0.25">
      <c r="B64" s="3"/>
      <c r="C64" s="3"/>
      <c r="D64" s="3"/>
      <c r="E64" s="3">
        <v>3234</v>
      </c>
      <c r="F64" s="3" t="s">
        <v>86</v>
      </c>
      <c r="G64" s="37">
        <v>1597.32</v>
      </c>
      <c r="H64" s="37">
        <v>2410.64</v>
      </c>
      <c r="I64" s="42">
        <v>2410.64</v>
      </c>
      <c r="J64" s="42">
        <f t="shared" si="3"/>
        <v>150.91778729371697</v>
      </c>
      <c r="K64" s="42">
        <f t="shared" si="4"/>
        <v>100</v>
      </c>
    </row>
    <row r="65" spans="2:11" x14ac:dyDescent="0.25">
      <c r="B65" s="3"/>
      <c r="C65" s="3"/>
      <c r="D65" s="3"/>
      <c r="E65" s="3">
        <v>3235</v>
      </c>
      <c r="F65" s="3" t="s">
        <v>87</v>
      </c>
      <c r="G65" s="37">
        <v>57555.87</v>
      </c>
      <c r="H65" s="37">
        <v>51044.69</v>
      </c>
      <c r="I65" s="42">
        <v>50244.69</v>
      </c>
      <c r="J65" s="42">
        <f t="shared" si="3"/>
        <v>87.297247005387973</v>
      </c>
      <c r="K65" s="42">
        <f t="shared" si="4"/>
        <v>98.432745893843219</v>
      </c>
    </row>
    <row r="66" spans="2:11" x14ac:dyDescent="0.25">
      <c r="B66" s="3"/>
      <c r="C66" s="3"/>
      <c r="D66" s="3"/>
      <c r="E66" s="3">
        <v>3236</v>
      </c>
      <c r="F66" s="3" t="s">
        <v>88</v>
      </c>
      <c r="G66" s="37">
        <v>59.9</v>
      </c>
      <c r="H66" s="37">
        <v>632.53</v>
      </c>
      <c r="I66" s="42">
        <v>599.35</v>
      </c>
      <c r="J66" s="42">
        <f t="shared" si="3"/>
        <v>1000.5843071786311</v>
      </c>
      <c r="K66" s="42">
        <f t="shared" si="4"/>
        <v>94.754399000837907</v>
      </c>
    </row>
    <row r="67" spans="2:11" x14ac:dyDescent="0.25">
      <c r="B67" s="3"/>
      <c r="C67" s="3"/>
      <c r="D67" s="3"/>
      <c r="E67" s="3">
        <v>3237</v>
      </c>
      <c r="F67" s="3" t="s">
        <v>89</v>
      </c>
      <c r="G67" s="37">
        <v>1614.18</v>
      </c>
      <c r="H67" s="37">
        <v>1906.38</v>
      </c>
      <c r="I67" s="42">
        <v>1906.38</v>
      </c>
      <c r="J67" s="42">
        <f t="shared" si="3"/>
        <v>118.10207040107052</v>
      </c>
      <c r="K67" s="42">
        <f t="shared" si="4"/>
        <v>100</v>
      </c>
    </row>
    <row r="68" spans="2:11" x14ac:dyDescent="0.25">
      <c r="B68" s="3"/>
      <c r="C68" s="3"/>
      <c r="D68" s="3"/>
      <c r="E68" s="3">
        <v>3238</v>
      </c>
      <c r="F68" s="3" t="s">
        <v>90</v>
      </c>
      <c r="G68" s="37">
        <v>2077.14</v>
      </c>
      <c r="H68" s="37">
        <v>3439.01</v>
      </c>
      <c r="I68" s="42">
        <v>3439.01</v>
      </c>
      <c r="J68" s="42">
        <f t="shared" si="3"/>
        <v>165.56467065291702</v>
      </c>
      <c r="K68" s="42">
        <f t="shared" si="4"/>
        <v>100</v>
      </c>
    </row>
    <row r="69" spans="2:11" x14ac:dyDescent="0.25">
      <c r="B69" s="3"/>
      <c r="C69" s="3"/>
      <c r="D69" s="3"/>
      <c r="E69" s="3">
        <v>3239</v>
      </c>
      <c r="F69" s="3" t="s">
        <v>91</v>
      </c>
      <c r="G69" s="37">
        <v>1772.73</v>
      </c>
      <c r="H69" s="37">
        <v>4614.53</v>
      </c>
      <c r="I69" s="42">
        <v>4614.53</v>
      </c>
      <c r="J69" s="42">
        <f t="shared" si="3"/>
        <v>260.30642004140503</v>
      </c>
      <c r="K69" s="42">
        <f t="shared" si="4"/>
        <v>100</v>
      </c>
    </row>
    <row r="70" spans="2:11" x14ac:dyDescent="0.25">
      <c r="B70" s="3"/>
      <c r="C70" s="3"/>
      <c r="D70" s="3">
        <v>329</v>
      </c>
      <c r="E70" s="3"/>
      <c r="F70" s="3" t="s">
        <v>92</v>
      </c>
      <c r="G70" s="37">
        <f>G71+G73+G74+G75+G76</f>
        <v>4471.58</v>
      </c>
      <c r="H70" s="37">
        <f>H71+H72+H73+H74+H75+H76</f>
        <v>6223.06</v>
      </c>
      <c r="I70" s="42">
        <f>I71+I72+I73+I74+I75+I76</f>
        <v>3544.76</v>
      </c>
      <c r="J70" s="42">
        <f t="shared" si="3"/>
        <v>79.273098099553181</v>
      </c>
      <c r="K70" s="42">
        <f t="shared" si="4"/>
        <v>56.961687658483129</v>
      </c>
    </row>
    <row r="71" spans="2:11" x14ac:dyDescent="0.25">
      <c r="B71" s="3"/>
      <c r="C71" s="3"/>
      <c r="D71" s="3"/>
      <c r="E71" s="3">
        <v>3292</v>
      </c>
      <c r="F71" s="3" t="s">
        <v>93</v>
      </c>
      <c r="G71" s="37">
        <v>39.31</v>
      </c>
      <c r="H71" s="37">
        <v>79.180000000000007</v>
      </c>
      <c r="I71" s="42">
        <v>79.180000000000007</v>
      </c>
      <c r="J71" s="42">
        <f t="shared" si="3"/>
        <v>201.42457389977105</v>
      </c>
      <c r="K71" s="42">
        <f t="shared" si="4"/>
        <v>100</v>
      </c>
    </row>
    <row r="72" spans="2:11" x14ac:dyDescent="0.25">
      <c r="B72" s="3"/>
      <c r="C72" s="3"/>
      <c r="D72" s="3"/>
      <c r="E72" s="3">
        <v>3293</v>
      </c>
      <c r="F72" s="3" t="s">
        <v>136</v>
      </c>
      <c r="G72" s="37">
        <v>0</v>
      </c>
      <c r="H72" s="37">
        <v>28.26</v>
      </c>
      <c r="I72" s="42">
        <v>28.26</v>
      </c>
      <c r="J72" s="42" t="e">
        <f t="shared" si="3"/>
        <v>#DIV/0!</v>
      </c>
      <c r="K72" s="42">
        <f t="shared" si="4"/>
        <v>100</v>
      </c>
    </row>
    <row r="73" spans="2:11" x14ac:dyDescent="0.25">
      <c r="B73" s="3"/>
      <c r="C73" s="3"/>
      <c r="D73" s="3"/>
      <c r="E73" s="3">
        <v>3294</v>
      </c>
      <c r="F73" s="3" t="s">
        <v>94</v>
      </c>
      <c r="G73" s="37">
        <v>121.36</v>
      </c>
      <c r="H73" s="37">
        <v>133.09</v>
      </c>
      <c r="I73" s="42">
        <v>133.09</v>
      </c>
      <c r="J73" s="42">
        <f t="shared" si="3"/>
        <v>109.6654581410679</v>
      </c>
      <c r="K73" s="42">
        <f t="shared" si="4"/>
        <v>100</v>
      </c>
    </row>
    <row r="74" spans="2:11" x14ac:dyDescent="0.25">
      <c r="B74" s="3"/>
      <c r="C74" s="3"/>
      <c r="D74" s="3"/>
      <c r="E74" s="3">
        <v>3295</v>
      </c>
      <c r="F74" s="3" t="s">
        <v>111</v>
      </c>
      <c r="G74" s="37">
        <v>1664.43</v>
      </c>
      <c r="H74" s="37">
        <v>1988</v>
      </c>
      <c r="I74" s="42">
        <v>1988</v>
      </c>
      <c r="J74" s="42">
        <f t="shared" si="3"/>
        <v>119.4402888676604</v>
      </c>
      <c r="K74" s="42">
        <f t="shared" si="4"/>
        <v>100</v>
      </c>
    </row>
    <row r="75" spans="2:11" x14ac:dyDescent="0.25">
      <c r="B75" s="3"/>
      <c r="C75" s="3"/>
      <c r="D75" s="3"/>
      <c r="E75" s="3">
        <v>3296</v>
      </c>
      <c r="F75" s="3" t="s">
        <v>95</v>
      </c>
      <c r="G75" s="37">
        <v>1102.45</v>
      </c>
      <c r="H75" s="37">
        <v>200</v>
      </c>
      <c r="I75" s="42">
        <v>0</v>
      </c>
      <c r="J75" s="42">
        <f t="shared" si="3"/>
        <v>0</v>
      </c>
      <c r="K75" s="42">
        <f t="shared" si="4"/>
        <v>0</v>
      </c>
    </row>
    <row r="76" spans="2:11" x14ac:dyDescent="0.25">
      <c r="B76" s="3"/>
      <c r="C76" s="3"/>
      <c r="D76" s="3"/>
      <c r="E76" s="3">
        <v>3299</v>
      </c>
      <c r="F76" s="3" t="s">
        <v>92</v>
      </c>
      <c r="G76" s="37">
        <v>1544.03</v>
      </c>
      <c r="H76" s="37">
        <v>3794.53</v>
      </c>
      <c r="I76" s="42">
        <v>1316.23</v>
      </c>
      <c r="J76" s="42">
        <f t="shared" si="3"/>
        <v>85.246400652837067</v>
      </c>
      <c r="K76" s="42">
        <f t="shared" si="4"/>
        <v>34.6875634136507</v>
      </c>
    </row>
    <row r="77" spans="2:11" x14ac:dyDescent="0.25">
      <c r="B77" s="3"/>
      <c r="C77" s="3">
        <v>34</v>
      </c>
      <c r="D77" s="3"/>
      <c r="E77" s="3"/>
      <c r="F77" s="3" t="s">
        <v>96</v>
      </c>
      <c r="G77" s="37">
        <f>G78</f>
        <v>19.88</v>
      </c>
      <c r="H77" s="37">
        <f>H78</f>
        <v>118.09</v>
      </c>
      <c r="I77" s="42">
        <f>I78</f>
        <v>118.09</v>
      </c>
      <c r="J77" s="42">
        <f t="shared" si="3"/>
        <v>594.0140845070423</v>
      </c>
      <c r="K77" s="42">
        <f t="shared" si="4"/>
        <v>100</v>
      </c>
    </row>
    <row r="78" spans="2:11" x14ac:dyDescent="0.25">
      <c r="B78" s="3"/>
      <c r="C78" s="3"/>
      <c r="D78" s="3">
        <v>343</v>
      </c>
      <c r="E78" s="3"/>
      <c r="F78" s="3" t="s">
        <v>97</v>
      </c>
      <c r="G78" s="37">
        <f>G79+G80</f>
        <v>19.88</v>
      </c>
      <c r="H78" s="42">
        <f>H79+H80</f>
        <v>118.09</v>
      </c>
      <c r="I78" s="42">
        <f>I79+I80</f>
        <v>118.09</v>
      </c>
      <c r="J78" s="42">
        <f t="shared" si="3"/>
        <v>594.0140845070423</v>
      </c>
      <c r="K78" s="42">
        <f t="shared" si="4"/>
        <v>100</v>
      </c>
    </row>
    <row r="79" spans="2:11" x14ac:dyDescent="0.25">
      <c r="B79" s="3"/>
      <c r="C79" s="3"/>
      <c r="D79" s="3"/>
      <c r="E79" s="3">
        <v>3431</v>
      </c>
      <c r="F79" s="3" t="s">
        <v>98</v>
      </c>
      <c r="G79" s="37">
        <v>3.32</v>
      </c>
      <c r="H79" s="37">
        <v>97.31</v>
      </c>
      <c r="I79" s="42">
        <v>97.31</v>
      </c>
      <c r="J79" s="42">
        <f t="shared" si="3"/>
        <v>2931.0240963855426</v>
      </c>
      <c r="K79" s="42">
        <f t="shared" si="4"/>
        <v>100</v>
      </c>
    </row>
    <row r="80" spans="2:11" x14ac:dyDescent="0.25">
      <c r="B80" s="3"/>
      <c r="C80" s="3"/>
      <c r="D80" s="3"/>
      <c r="E80" s="3">
        <v>3433</v>
      </c>
      <c r="F80" s="3" t="s">
        <v>99</v>
      </c>
      <c r="G80" s="37">
        <v>16.559999999999999</v>
      </c>
      <c r="H80" s="37">
        <v>20.78</v>
      </c>
      <c r="I80" s="42">
        <v>20.78</v>
      </c>
      <c r="J80" s="42">
        <f t="shared" si="3"/>
        <v>125.48309178743963</v>
      </c>
      <c r="K80" s="42">
        <f t="shared" si="4"/>
        <v>100</v>
      </c>
    </row>
    <row r="81" spans="2:11" x14ac:dyDescent="0.25">
      <c r="B81" s="3"/>
      <c r="C81" s="3">
        <v>38</v>
      </c>
      <c r="D81" s="3"/>
      <c r="E81" s="3"/>
      <c r="F81" s="3" t="s">
        <v>112</v>
      </c>
      <c r="G81" s="37">
        <v>0</v>
      </c>
      <c r="H81" s="37">
        <f>H82</f>
        <v>112.5</v>
      </c>
      <c r="I81" s="42">
        <f>I82</f>
        <v>112.44</v>
      </c>
      <c r="J81" s="42" t="e">
        <f t="shared" si="3"/>
        <v>#DIV/0!</v>
      </c>
      <c r="K81" s="42">
        <f t="shared" si="4"/>
        <v>99.946666666666658</v>
      </c>
    </row>
    <row r="82" spans="2:11" x14ac:dyDescent="0.25">
      <c r="B82" s="3"/>
      <c r="C82" s="3"/>
      <c r="D82" s="3">
        <v>381</v>
      </c>
      <c r="E82" s="3"/>
      <c r="F82" s="3" t="s">
        <v>67</v>
      </c>
      <c r="G82" s="42">
        <f>G83</f>
        <v>120.34</v>
      </c>
      <c r="H82" s="42">
        <f>H83</f>
        <v>112.5</v>
      </c>
      <c r="I82" s="42">
        <f>I83</f>
        <v>112.44</v>
      </c>
      <c r="J82" s="42">
        <f t="shared" si="3"/>
        <v>93.435266744224691</v>
      </c>
      <c r="K82" s="42">
        <f t="shared" si="4"/>
        <v>99.946666666666658</v>
      </c>
    </row>
    <row r="83" spans="2:11" x14ac:dyDescent="0.25">
      <c r="B83" s="3"/>
      <c r="C83" s="3"/>
      <c r="D83" s="3"/>
      <c r="E83" s="3">
        <v>3812</v>
      </c>
      <c r="F83" s="3" t="s">
        <v>113</v>
      </c>
      <c r="G83" s="37">
        <v>120.34</v>
      </c>
      <c r="H83" s="37">
        <v>112.5</v>
      </c>
      <c r="I83" s="42">
        <v>112.44</v>
      </c>
      <c r="J83" s="42">
        <f t="shared" si="3"/>
        <v>93.435266744224691</v>
      </c>
      <c r="K83" s="42">
        <f t="shared" si="4"/>
        <v>99.946666666666658</v>
      </c>
    </row>
    <row r="84" spans="2:11" x14ac:dyDescent="0.25">
      <c r="B84" s="5">
        <v>4</v>
      </c>
      <c r="C84" s="6"/>
      <c r="D84" s="6"/>
      <c r="E84" s="6"/>
      <c r="F84" s="10" t="s">
        <v>6</v>
      </c>
      <c r="G84" s="43">
        <f>G85+G96</f>
        <v>2863.8599999999997</v>
      </c>
      <c r="H84" s="43">
        <f>H85+H96</f>
        <v>11348.87</v>
      </c>
      <c r="I84" s="43">
        <f>I85+I96</f>
        <v>7358.87</v>
      </c>
      <c r="J84" s="42">
        <f t="shared" si="3"/>
        <v>256.95634563142056</v>
      </c>
      <c r="K84" s="42">
        <f t="shared" si="4"/>
        <v>64.842314697410401</v>
      </c>
    </row>
    <row r="85" spans="2:11" ht="23.25" customHeight="1" x14ac:dyDescent="0.25">
      <c r="B85" s="7"/>
      <c r="C85" s="7">
        <v>42</v>
      </c>
      <c r="D85" s="7"/>
      <c r="E85" s="7"/>
      <c r="F85" s="11" t="s">
        <v>100</v>
      </c>
      <c r="G85" s="37">
        <f>G86+G92+G94</f>
        <v>1488.86</v>
      </c>
      <c r="H85" s="42">
        <f>H86+H92+H94</f>
        <v>11348.87</v>
      </c>
      <c r="I85" s="42">
        <f>I86+I92+I94</f>
        <v>7358.87</v>
      </c>
      <c r="J85" s="42">
        <f t="shared" si="3"/>
        <v>494.26205284580146</v>
      </c>
      <c r="K85" s="42">
        <f t="shared" si="4"/>
        <v>64.842314697410401</v>
      </c>
    </row>
    <row r="86" spans="2:11" x14ac:dyDescent="0.25">
      <c r="B86" s="7"/>
      <c r="C86" s="7"/>
      <c r="D86" s="3">
        <v>422</v>
      </c>
      <c r="E86" s="3"/>
      <c r="F86" s="3" t="s">
        <v>101</v>
      </c>
      <c r="G86" s="37">
        <f>G87+G88+G89+G90+G91</f>
        <v>511.93</v>
      </c>
      <c r="H86" s="42">
        <f>H87+H88+H89+H90+H91</f>
        <v>730.81</v>
      </c>
      <c r="I86" s="42">
        <f>I87+I88+I89+I90+I91</f>
        <v>730.81</v>
      </c>
      <c r="J86" s="42">
        <f t="shared" si="3"/>
        <v>142.75584552575546</v>
      </c>
      <c r="K86" s="42">
        <f t="shared" si="4"/>
        <v>100</v>
      </c>
    </row>
    <row r="87" spans="2:11" x14ac:dyDescent="0.25">
      <c r="B87" s="7"/>
      <c r="C87" s="7"/>
      <c r="D87" s="3"/>
      <c r="E87" s="3">
        <v>4221</v>
      </c>
      <c r="F87" s="3" t="s">
        <v>102</v>
      </c>
      <c r="G87" s="37">
        <v>511.93</v>
      </c>
      <c r="H87" s="37">
        <v>730.81</v>
      </c>
      <c r="I87" s="42">
        <v>730.81</v>
      </c>
      <c r="J87" s="42">
        <f t="shared" si="3"/>
        <v>142.75584552575546</v>
      </c>
      <c r="K87" s="42">
        <f t="shared" si="4"/>
        <v>100</v>
      </c>
    </row>
    <row r="88" spans="2:11" x14ac:dyDescent="0.25">
      <c r="B88" s="7"/>
      <c r="C88" s="7"/>
      <c r="D88" s="3"/>
      <c r="E88" s="3">
        <v>4222</v>
      </c>
      <c r="F88" s="3" t="s">
        <v>103</v>
      </c>
      <c r="G88" s="37">
        <v>0</v>
      </c>
      <c r="H88" s="37">
        <v>0</v>
      </c>
      <c r="I88" s="42">
        <v>0</v>
      </c>
      <c r="J88" s="42" t="e">
        <f t="shared" si="3"/>
        <v>#DIV/0!</v>
      </c>
      <c r="K88" s="42" t="e">
        <f t="shared" si="4"/>
        <v>#DIV/0!</v>
      </c>
    </row>
    <row r="89" spans="2:11" x14ac:dyDescent="0.25">
      <c r="B89" s="7"/>
      <c r="C89" s="7"/>
      <c r="D89" s="3"/>
      <c r="E89" s="3">
        <v>4223</v>
      </c>
      <c r="F89" s="3" t="s">
        <v>104</v>
      </c>
      <c r="G89" s="37">
        <v>0</v>
      </c>
      <c r="H89" s="37">
        <v>0</v>
      </c>
      <c r="I89" s="42">
        <v>0</v>
      </c>
      <c r="J89" s="42" t="e">
        <f t="shared" si="3"/>
        <v>#DIV/0!</v>
      </c>
      <c r="K89" s="42" t="e">
        <f t="shared" si="4"/>
        <v>#DIV/0!</v>
      </c>
    </row>
    <row r="90" spans="2:11" x14ac:dyDescent="0.25">
      <c r="B90" s="7"/>
      <c r="C90" s="7"/>
      <c r="D90" s="3"/>
      <c r="E90" s="3">
        <v>4226</v>
      </c>
      <c r="F90" s="3" t="s">
        <v>105</v>
      </c>
      <c r="G90" s="37">
        <v>0</v>
      </c>
      <c r="H90" s="37">
        <v>0</v>
      </c>
      <c r="I90" s="42">
        <v>0</v>
      </c>
      <c r="J90" s="42" t="e">
        <f t="shared" si="3"/>
        <v>#DIV/0!</v>
      </c>
      <c r="K90" s="42" t="e">
        <f t="shared" si="4"/>
        <v>#DIV/0!</v>
      </c>
    </row>
    <row r="91" spans="2:11" x14ac:dyDescent="0.25">
      <c r="B91" s="7"/>
      <c r="C91" s="7"/>
      <c r="D91" s="3"/>
      <c r="E91" s="3">
        <v>4227</v>
      </c>
      <c r="F91" s="3" t="s">
        <v>106</v>
      </c>
      <c r="G91" s="37">
        <v>0</v>
      </c>
      <c r="H91" s="37">
        <v>0</v>
      </c>
      <c r="I91" s="42">
        <v>0</v>
      </c>
      <c r="J91" s="42" t="e">
        <f t="shared" si="3"/>
        <v>#DIV/0!</v>
      </c>
      <c r="K91" s="42" t="e">
        <f t="shared" si="4"/>
        <v>#DIV/0!</v>
      </c>
    </row>
    <row r="92" spans="2:11" ht="25.5" x14ac:dyDescent="0.25">
      <c r="B92" s="7"/>
      <c r="C92" s="7"/>
      <c r="D92" s="3">
        <v>424</v>
      </c>
      <c r="E92" s="3"/>
      <c r="F92" s="18" t="s">
        <v>107</v>
      </c>
      <c r="G92" s="37">
        <f>G93</f>
        <v>976.93</v>
      </c>
      <c r="H92" s="37">
        <f>H93</f>
        <v>7493.06</v>
      </c>
      <c r="I92" s="42">
        <f>I93</f>
        <v>3503.06</v>
      </c>
      <c r="J92" s="42">
        <f t="shared" si="3"/>
        <v>358.57840377509137</v>
      </c>
      <c r="K92" s="42">
        <f t="shared" si="4"/>
        <v>46.750726672414203</v>
      </c>
    </row>
    <row r="93" spans="2:11" x14ac:dyDescent="0.25">
      <c r="B93" s="7"/>
      <c r="C93" s="7"/>
      <c r="D93" s="3"/>
      <c r="E93" s="3">
        <v>4241</v>
      </c>
      <c r="F93" s="3" t="s">
        <v>108</v>
      </c>
      <c r="G93" s="37">
        <v>976.93</v>
      </c>
      <c r="H93" s="37">
        <v>7493.06</v>
      </c>
      <c r="I93" s="42">
        <v>3503.06</v>
      </c>
      <c r="J93" s="42">
        <f t="shared" si="3"/>
        <v>358.57840377509137</v>
      </c>
      <c r="K93" s="42">
        <f t="shared" si="4"/>
        <v>46.750726672414203</v>
      </c>
    </row>
    <row r="94" spans="2:11" x14ac:dyDescent="0.25">
      <c r="B94" s="20"/>
      <c r="C94" s="20"/>
      <c r="D94" s="44">
        <v>426</v>
      </c>
      <c r="E94" s="20"/>
      <c r="F94" s="44" t="s">
        <v>114</v>
      </c>
      <c r="G94" s="45">
        <f>G95</f>
        <v>0</v>
      </c>
      <c r="H94" s="45">
        <f>H95</f>
        <v>3125</v>
      </c>
      <c r="I94" s="45">
        <f>I95</f>
        <v>3125</v>
      </c>
      <c r="J94" s="42" t="e">
        <f t="shared" si="3"/>
        <v>#DIV/0!</v>
      </c>
      <c r="K94" s="42">
        <f t="shared" si="4"/>
        <v>100</v>
      </c>
    </row>
    <row r="95" spans="2:11" x14ac:dyDescent="0.25">
      <c r="B95" s="20"/>
      <c r="C95" s="20"/>
      <c r="D95" s="20"/>
      <c r="E95" s="44">
        <v>4264</v>
      </c>
      <c r="F95" s="44" t="s">
        <v>115</v>
      </c>
      <c r="G95" s="45">
        <v>0</v>
      </c>
      <c r="H95" s="45">
        <v>3125</v>
      </c>
      <c r="I95" s="45">
        <v>3125</v>
      </c>
      <c r="J95" s="42" t="e">
        <f t="shared" si="3"/>
        <v>#DIV/0!</v>
      </c>
      <c r="K95" s="42">
        <f t="shared" si="4"/>
        <v>100</v>
      </c>
    </row>
    <row r="96" spans="2:11" s="48" customFormat="1" ht="15" customHeight="1" x14ac:dyDescent="0.25">
      <c r="B96" s="7"/>
      <c r="C96" s="7">
        <v>45</v>
      </c>
      <c r="D96" s="7"/>
      <c r="E96" s="7"/>
      <c r="F96" s="11" t="s">
        <v>137</v>
      </c>
      <c r="G96" s="37">
        <f>G97+G103+G105</f>
        <v>1375</v>
      </c>
      <c r="H96" s="42">
        <f>H97</f>
        <v>0</v>
      </c>
      <c r="I96" s="42">
        <f>I97</f>
        <v>0</v>
      </c>
      <c r="J96" s="42">
        <f t="shared" si="3"/>
        <v>0</v>
      </c>
      <c r="K96" s="42" t="e">
        <f t="shared" si="4"/>
        <v>#DIV/0!</v>
      </c>
    </row>
    <row r="97" spans="2:11" s="48" customFormat="1" x14ac:dyDescent="0.25">
      <c r="B97" s="7"/>
      <c r="C97" s="7"/>
      <c r="D97" s="3">
        <v>451</v>
      </c>
      <c r="E97" s="3"/>
      <c r="F97" s="3" t="s">
        <v>138</v>
      </c>
      <c r="G97" s="37">
        <f>G98+G99+G100+G101+G102</f>
        <v>1375</v>
      </c>
      <c r="H97" s="37">
        <f>H98</f>
        <v>0</v>
      </c>
      <c r="I97" s="42">
        <f>I98</f>
        <v>0</v>
      </c>
      <c r="J97" s="42">
        <f t="shared" si="3"/>
        <v>0</v>
      </c>
      <c r="K97" s="42" t="e">
        <f t="shared" si="4"/>
        <v>#DIV/0!</v>
      </c>
    </row>
    <row r="98" spans="2:11" s="48" customFormat="1" ht="15" customHeight="1" x14ac:dyDescent="0.25">
      <c r="B98" s="7"/>
      <c r="C98" s="7"/>
      <c r="D98" s="3"/>
      <c r="E98" s="3">
        <v>4511</v>
      </c>
      <c r="F98" s="3" t="s">
        <v>138</v>
      </c>
      <c r="G98" s="37">
        <v>1375</v>
      </c>
      <c r="H98" s="37">
        <v>0</v>
      </c>
      <c r="I98" s="42">
        <v>0</v>
      </c>
      <c r="J98" s="42">
        <f t="shared" si="3"/>
        <v>0</v>
      </c>
      <c r="K98" s="42" t="e">
        <f t="shared" si="4"/>
        <v>#DIV/0!</v>
      </c>
    </row>
    <row r="99" spans="2:11" s="48" customFormat="1" x14ac:dyDescent="0.25"/>
    <row r="100" spans="2:11" s="48" customFormat="1" x14ac:dyDescent="0.25"/>
    <row r="101" spans="2:11" s="48" customFormat="1" x14ac:dyDescent="0.25"/>
    <row r="102" spans="2:11" s="48" customFormat="1" x14ac:dyDescent="0.25"/>
    <row r="103" spans="2:11" s="48" customFormat="1" x14ac:dyDescent="0.25"/>
    <row r="104" spans="2:11" s="48" customFormat="1" x14ac:dyDescent="0.25"/>
    <row r="105" spans="2:11" s="48" customFormat="1" x14ac:dyDescent="0.25"/>
    <row r="106" spans="2:11" s="48" customFormat="1" x14ac:dyDescent="0.25"/>
    <row r="107" spans="2:11" s="48" customFormat="1" x14ac:dyDescent="0.25"/>
    <row r="108" spans="2:11" s="48" customFormat="1" x14ac:dyDescent="0.25"/>
    <row r="109" spans="2:11" s="48" customFormat="1" x14ac:dyDescent="0.25"/>
    <row r="110" spans="2:11" s="48" customFormat="1" x14ac:dyDescent="0.25"/>
    <row r="111" spans="2:11" s="48" customFormat="1" x14ac:dyDescent="0.25"/>
    <row r="112" spans="2:11" s="48" customFormat="1" x14ac:dyDescent="0.25"/>
    <row r="113" s="48" customFormat="1" x14ac:dyDescent="0.25"/>
    <row r="114" s="48" customFormat="1" x14ac:dyDescent="0.25"/>
  </sheetData>
  <mergeCells count="10">
    <mergeCell ref="B1:K1"/>
    <mergeCell ref="B2:K2"/>
    <mergeCell ref="B4:K4"/>
    <mergeCell ref="B6:K6"/>
    <mergeCell ref="B39:F39"/>
    <mergeCell ref="B9:F9"/>
    <mergeCell ref="B38:F38"/>
    <mergeCell ref="B8:F8"/>
    <mergeCell ref="B7:K7"/>
    <mergeCell ref="B37:K37"/>
  </mergeCells>
  <pageMargins left="3.937007874015748E-2" right="3.937007874015748E-2" top="0.55118110236220474" bottom="0.55118110236220474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7"/>
  <sheetViews>
    <sheetView workbookViewId="0">
      <pane ySplit="5" topLeftCell="A6" activePane="bottomLeft" state="frozen"/>
      <selection pane="bottomLeft" activeCell="C38" sqref="C38"/>
    </sheetView>
  </sheetViews>
  <sheetFormatPr defaultRowHeight="15" x14ac:dyDescent="0.25"/>
  <cols>
    <col min="1" max="1" width="9.140625" style="48"/>
    <col min="2" max="2" width="38.28515625" customWidth="1"/>
    <col min="3" max="4" width="25.28515625" customWidth="1"/>
    <col min="5" max="5" width="26.85546875" customWidth="1"/>
    <col min="6" max="7" width="15.7109375" customWidth="1"/>
    <col min="8" max="25" width="9.140625" style="48"/>
  </cols>
  <sheetData>
    <row r="1" spans="2:10" s="48" customFormat="1" ht="18" x14ac:dyDescent="0.25">
      <c r="B1" s="46"/>
      <c r="C1" s="46"/>
      <c r="D1" s="46"/>
      <c r="E1" s="35"/>
      <c r="F1" s="35"/>
      <c r="G1" s="35"/>
    </row>
    <row r="2" spans="2:10" ht="15.75" customHeight="1" x14ac:dyDescent="0.25">
      <c r="B2" s="139" t="s">
        <v>37</v>
      </c>
      <c r="C2" s="139"/>
      <c r="D2" s="139"/>
      <c r="E2" s="139"/>
      <c r="F2" s="139"/>
      <c r="G2" s="139"/>
    </row>
    <row r="3" spans="2:10" ht="18" x14ac:dyDescent="0.25">
      <c r="B3" s="34"/>
      <c r="C3" s="34"/>
      <c r="D3" s="34"/>
      <c r="E3" s="35"/>
      <c r="F3" s="35"/>
      <c r="G3" s="35"/>
    </row>
    <row r="4" spans="2:10" ht="33.75" customHeight="1" x14ac:dyDescent="0.25">
      <c r="B4" s="23" t="s">
        <v>7</v>
      </c>
      <c r="C4" s="23" t="s">
        <v>222</v>
      </c>
      <c r="D4" s="23" t="s">
        <v>207</v>
      </c>
      <c r="E4" s="23" t="s">
        <v>221</v>
      </c>
      <c r="F4" s="23" t="s">
        <v>22</v>
      </c>
      <c r="G4" s="23" t="s">
        <v>42</v>
      </c>
    </row>
    <row r="5" spans="2:10" x14ac:dyDescent="0.25">
      <c r="B5" s="23">
        <v>1</v>
      </c>
      <c r="C5" s="25">
        <v>2</v>
      </c>
      <c r="D5" s="25">
        <v>3</v>
      </c>
      <c r="E5" s="25">
        <v>4</v>
      </c>
      <c r="F5" s="25" t="s">
        <v>117</v>
      </c>
      <c r="G5" s="25" t="s">
        <v>209</v>
      </c>
      <c r="H5" s="95"/>
      <c r="I5" s="95"/>
      <c r="J5" s="95"/>
    </row>
    <row r="6" spans="2:10" x14ac:dyDescent="0.25">
      <c r="B6" s="2" t="s">
        <v>39</v>
      </c>
      <c r="C6" s="123">
        <f>C7+C12+C15+C18+C24</f>
        <v>597121.46</v>
      </c>
      <c r="D6" s="123">
        <f>D7+D12+D15+D18+D24</f>
        <v>692705.44</v>
      </c>
      <c r="E6" s="123">
        <f>E7+E12+E15+E18+E24</f>
        <v>688259.55</v>
      </c>
      <c r="F6" s="58">
        <f>E6/C6*100</f>
        <v>115.26290647802209</v>
      </c>
      <c r="G6" s="58">
        <f>E6/D6*100</f>
        <v>99.358184627509218</v>
      </c>
      <c r="H6" s="95"/>
      <c r="I6" s="95"/>
      <c r="J6" s="95"/>
    </row>
    <row r="7" spans="2:10" x14ac:dyDescent="0.25">
      <c r="B7" s="2" t="s">
        <v>14</v>
      </c>
      <c r="C7" s="99">
        <f>C8+C9+C10</f>
        <v>15058.94</v>
      </c>
      <c r="D7" s="99">
        <f>D8+D9+D10</f>
        <v>21010.690000000002</v>
      </c>
      <c r="E7" s="99">
        <f>E8+E9+E10</f>
        <v>20290.629999999997</v>
      </c>
      <c r="F7" s="58">
        <f t="shared" ref="F7:F27" si="0">E7/C7*100</f>
        <v>134.74142270305876</v>
      </c>
      <c r="G7" s="58">
        <f t="shared" ref="G7:G27" si="1">E7/D7*100</f>
        <v>96.572887420641564</v>
      </c>
      <c r="H7" s="95"/>
      <c r="I7" s="95"/>
      <c r="J7" s="95"/>
    </row>
    <row r="8" spans="2:10" x14ac:dyDescent="0.25">
      <c r="B8" s="15" t="s">
        <v>15</v>
      </c>
      <c r="C8" s="103">
        <v>14983.69</v>
      </c>
      <c r="D8" s="103">
        <v>14006.85</v>
      </c>
      <c r="E8" s="124">
        <v>14004.97</v>
      </c>
      <c r="F8" s="58">
        <f t="shared" si="0"/>
        <v>93.468097644839148</v>
      </c>
      <c r="G8" s="58">
        <f t="shared" si="1"/>
        <v>99.986577995766339</v>
      </c>
      <c r="H8" s="95"/>
      <c r="I8" s="95"/>
      <c r="J8" s="95"/>
    </row>
    <row r="9" spans="2:10" x14ac:dyDescent="0.25">
      <c r="B9" s="16" t="s">
        <v>139</v>
      </c>
      <c r="C9" s="103">
        <v>75.25</v>
      </c>
      <c r="D9" s="103">
        <v>6285.66</v>
      </c>
      <c r="E9" s="124">
        <v>6285.66</v>
      </c>
      <c r="F9" s="58">
        <f t="shared" si="0"/>
        <v>8353.0365448504981</v>
      </c>
      <c r="G9" s="58">
        <f t="shared" si="1"/>
        <v>100</v>
      </c>
      <c r="H9" s="95"/>
      <c r="I9" s="95"/>
      <c r="J9" s="95"/>
    </row>
    <row r="10" spans="2:10" x14ac:dyDescent="0.25">
      <c r="B10" s="16" t="s">
        <v>118</v>
      </c>
      <c r="C10" s="103">
        <v>0</v>
      </c>
      <c r="D10" s="103">
        <v>718.18</v>
      </c>
      <c r="E10" s="124">
        <v>0</v>
      </c>
      <c r="F10" s="58" t="e">
        <f t="shared" si="0"/>
        <v>#DIV/0!</v>
      </c>
      <c r="G10" s="58">
        <f t="shared" si="1"/>
        <v>0</v>
      </c>
    </row>
    <row r="11" spans="2:10" x14ac:dyDescent="0.25">
      <c r="B11" s="16"/>
      <c r="C11" s="103"/>
      <c r="D11" s="122"/>
      <c r="E11" s="124"/>
      <c r="F11" s="58" t="e">
        <f t="shared" si="0"/>
        <v>#DIV/0!</v>
      </c>
      <c r="G11" s="58" t="e">
        <f t="shared" si="1"/>
        <v>#DIV/0!</v>
      </c>
    </row>
    <row r="12" spans="2:10" x14ac:dyDescent="0.25">
      <c r="B12" s="2" t="s">
        <v>16</v>
      </c>
      <c r="C12" s="99">
        <f>C13</f>
        <v>0</v>
      </c>
      <c r="D12" s="99">
        <f>D13</f>
        <v>0</v>
      </c>
      <c r="E12" s="99">
        <f>E13</f>
        <v>0</v>
      </c>
      <c r="F12" s="58" t="e">
        <f t="shared" si="0"/>
        <v>#DIV/0!</v>
      </c>
      <c r="G12" s="58" t="e">
        <f t="shared" si="1"/>
        <v>#DIV/0!</v>
      </c>
    </row>
    <row r="13" spans="2:10" x14ac:dyDescent="0.25">
      <c r="B13" s="17" t="s">
        <v>17</v>
      </c>
      <c r="C13" s="103">
        <v>0</v>
      </c>
      <c r="D13" s="122">
        <v>0</v>
      </c>
      <c r="E13" s="124">
        <v>0</v>
      </c>
      <c r="F13" s="58" t="e">
        <f t="shared" si="0"/>
        <v>#DIV/0!</v>
      </c>
      <c r="G13" s="58" t="e">
        <f t="shared" si="1"/>
        <v>#DIV/0!</v>
      </c>
    </row>
    <row r="14" spans="2:10" x14ac:dyDescent="0.25">
      <c r="B14" s="17"/>
      <c r="C14" s="103"/>
      <c r="D14" s="122"/>
      <c r="E14" s="124"/>
      <c r="F14" s="58" t="e">
        <f t="shared" si="0"/>
        <v>#DIV/0!</v>
      </c>
      <c r="G14" s="58" t="e">
        <f t="shared" si="1"/>
        <v>#DIV/0!</v>
      </c>
    </row>
    <row r="15" spans="2:10" x14ac:dyDescent="0.25">
      <c r="B15" s="2" t="s">
        <v>18</v>
      </c>
      <c r="C15" s="99">
        <f>C16</f>
        <v>63.04</v>
      </c>
      <c r="D15" s="99">
        <f>D16</f>
        <v>712.61</v>
      </c>
      <c r="E15" s="99">
        <f>E16</f>
        <v>0</v>
      </c>
      <c r="F15" s="58">
        <f t="shared" si="0"/>
        <v>0</v>
      </c>
      <c r="G15" s="58">
        <f t="shared" si="1"/>
        <v>0</v>
      </c>
    </row>
    <row r="16" spans="2:10" x14ac:dyDescent="0.25">
      <c r="B16" s="17" t="s">
        <v>19</v>
      </c>
      <c r="C16" s="103">
        <v>63.04</v>
      </c>
      <c r="D16" s="103">
        <v>712.61</v>
      </c>
      <c r="E16" s="124">
        <v>0</v>
      </c>
      <c r="F16" s="58">
        <f t="shared" si="0"/>
        <v>0</v>
      </c>
      <c r="G16" s="58">
        <f t="shared" si="1"/>
        <v>0</v>
      </c>
    </row>
    <row r="17" spans="2:11" x14ac:dyDescent="0.25">
      <c r="B17" s="17"/>
      <c r="C17" s="64"/>
      <c r="D17" s="37"/>
      <c r="E17" s="63"/>
      <c r="F17" s="58" t="e">
        <f t="shared" si="0"/>
        <v>#DIV/0!</v>
      </c>
      <c r="G17" s="58" t="e">
        <f t="shared" si="1"/>
        <v>#DIV/0!</v>
      </c>
    </row>
    <row r="18" spans="2:11" x14ac:dyDescent="0.25">
      <c r="B18" s="2" t="s">
        <v>119</v>
      </c>
      <c r="C18" s="62">
        <f>C19+C20+C21+C22</f>
        <v>71919.05</v>
      </c>
      <c r="D18" s="62">
        <f>D19+D20+D21+D22</f>
        <v>84839.209999999992</v>
      </c>
      <c r="E18" s="62">
        <f>E19+E20+E21</f>
        <v>80637.549999999988</v>
      </c>
      <c r="F18" s="58">
        <f t="shared" si="0"/>
        <v>112.12265734878308</v>
      </c>
      <c r="G18" s="58">
        <f t="shared" si="1"/>
        <v>95.047502210357678</v>
      </c>
    </row>
    <row r="19" spans="2:11" x14ac:dyDescent="0.25">
      <c r="B19" s="17" t="s">
        <v>120</v>
      </c>
      <c r="C19" s="64">
        <v>0</v>
      </c>
      <c r="D19" s="64">
        <v>3981.68</v>
      </c>
      <c r="E19" s="63">
        <v>0</v>
      </c>
      <c r="F19" s="58" t="e">
        <f t="shared" si="0"/>
        <v>#DIV/0!</v>
      </c>
      <c r="G19" s="58">
        <f t="shared" si="1"/>
        <v>0</v>
      </c>
    </row>
    <row r="20" spans="2:11" x14ac:dyDescent="0.25">
      <c r="B20" s="96" t="s">
        <v>121</v>
      </c>
      <c r="C20" s="97">
        <v>151.84</v>
      </c>
      <c r="D20" s="121">
        <v>4426.24</v>
      </c>
      <c r="E20" s="98">
        <v>4206.26</v>
      </c>
      <c r="F20" s="58">
        <f t="shared" si="0"/>
        <v>2770.1923076923076</v>
      </c>
      <c r="G20" s="58">
        <f t="shared" si="1"/>
        <v>95.030093262001174</v>
      </c>
    </row>
    <row r="21" spans="2:11" x14ac:dyDescent="0.25">
      <c r="B21" s="17" t="s">
        <v>122</v>
      </c>
      <c r="C21" s="64">
        <v>71767.210000000006</v>
      </c>
      <c r="D21" s="64">
        <v>76431.289999999994</v>
      </c>
      <c r="E21" s="124">
        <v>76431.289999999994</v>
      </c>
      <c r="F21" s="58">
        <f t="shared" si="0"/>
        <v>106.4989010998198</v>
      </c>
      <c r="G21" s="58">
        <f t="shared" si="1"/>
        <v>100</v>
      </c>
    </row>
    <row r="22" spans="2:11" x14ac:dyDescent="0.25">
      <c r="B22" s="60" t="s">
        <v>140</v>
      </c>
      <c r="C22" s="37">
        <v>0</v>
      </c>
      <c r="D22" s="37">
        <v>0</v>
      </c>
      <c r="E22" s="125">
        <v>0</v>
      </c>
      <c r="F22" s="58" t="e">
        <f t="shared" si="0"/>
        <v>#DIV/0!</v>
      </c>
      <c r="G22" s="58" t="e">
        <f t="shared" si="1"/>
        <v>#DIV/0!</v>
      </c>
    </row>
    <row r="23" spans="2:11" x14ac:dyDescent="0.25">
      <c r="B23" s="17"/>
      <c r="C23" s="37"/>
      <c r="D23" s="37"/>
      <c r="E23" s="124"/>
      <c r="F23" s="58" t="e">
        <f t="shared" si="0"/>
        <v>#DIV/0!</v>
      </c>
      <c r="G23" s="58" t="e">
        <f t="shared" si="1"/>
        <v>#DIV/0!</v>
      </c>
    </row>
    <row r="24" spans="2:11" x14ac:dyDescent="0.25">
      <c r="B24" s="2" t="s">
        <v>123</v>
      </c>
      <c r="C24" s="62">
        <f>C25+C26+C27</f>
        <v>510080.43</v>
      </c>
      <c r="D24" s="62">
        <f>D25+D26+D27</f>
        <v>586142.92999999993</v>
      </c>
      <c r="E24" s="99">
        <f>E25+E26+E27</f>
        <v>587331.37</v>
      </c>
      <c r="F24" s="58">
        <f t="shared" si="0"/>
        <v>115.1448547045806</v>
      </c>
      <c r="G24" s="58">
        <f t="shared" si="1"/>
        <v>100.20275600696917</v>
      </c>
    </row>
    <row r="25" spans="2:11" x14ac:dyDescent="0.25">
      <c r="B25" s="17" t="s">
        <v>124</v>
      </c>
      <c r="C25" s="37">
        <v>509580.43</v>
      </c>
      <c r="D25" s="64">
        <v>583106.24</v>
      </c>
      <c r="E25" s="125">
        <v>586532.18000000005</v>
      </c>
      <c r="F25" s="58">
        <f t="shared" si="0"/>
        <v>115.10100181829984</v>
      </c>
      <c r="G25" s="58">
        <f t="shared" si="1"/>
        <v>100.58753272816976</v>
      </c>
    </row>
    <row r="26" spans="2:11" x14ac:dyDescent="0.25">
      <c r="B26" s="17" t="s">
        <v>125</v>
      </c>
      <c r="C26" s="37">
        <v>500</v>
      </c>
      <c r="D26" s="64">
        <v>2800</v>
      </c>
      <c r="E26" s="125">
        <v>562.5</v>
      </c>
      <c r="F26" s="58">
        <f t="shared" si="0"/>
        <v>112.5</v>
      </c>
      <c r="G26" s="58">
        <f t="shared" si="1"/>
        <v>20.089285714285715</v>
      </c>
    </row>
    <row r="27" spans="2:11" ht="15" customHeight="1" x14ac:dyDescent="0.25">
      <c r="B27" s="17" t="s">
        <v>126</v>
      </c>
      <c r="C27" s="37">
        <v>0</v>
      </c>
      <c r="D27" s="64">
        <v>236.69</v>
      </c>
      <c r="E27" s="125">
        <v>236.69</v>
      </c>
      <c r="F27" s="58" t="e">
        <f t="shared" si="0"/>
        <v>#DIV/0!</v>
      </c>
      <c r="G27" s="58">
        <f t="shared" si="1"/>
        <v>100</v>
      </c>
    </row>
    <row r="28" spans="2:11" ht="15" customHeight="1" x14ac:dyDescent="0.25">
      <c r="B28" s="17"/>
      <c r="C28" s="37"/>
      <c r="D28" s="37"/>
      <c r="E28" s="42"/>
      <c r="F28" s="58"/>
      <c r="G28" s="58"/>
    </row>
    <row r="29" spans="2:11" x14ac:dyDescent="0.25">
      <c r="B29" s="65"/>
      <c r="C29" s="66"/>
      <c r="D29" s="66"/>
      <c r="E29" s="67"/>
      <c r="F29" s="67"/>
      <c r="G29" s="67"/>
    </row>
    <row r="30" spans="2:11" ht="15.75" customHeight="1" x14ac:dyDescent="0.25">
      <c r="B30" s="2" t="s">
        <v>40</v>
      </c>
      <c r="C30" s="99">
        <f>C31+C36+C39+C44+C49</f>
        <v>592724.66</v>
      </c>
      <c r="D30" s="99">
        <f>D31+D36+D39+D44+D49</f>
        <v>692705.44</v>
      </c>
      <c r="E30" s="99">
        <f>E31+E36+E39+E44+E49</f>
        <v>685539.23</v>
      </c>
      <c r="F30" s="116">
        <f>E30/C30*100</f>
        <v>115.65896887097627</v>
      </c>
      <c r="G30" s="116">
        <f t="shared" ref="G30:G50" si="2">E30/D30*100</f>
        <v>98.965475137599611</v>
      </c>
      <c r="H30" s="95"/>
      <c r="I30" s="95"/>
      <c r="J30" s="95"/>
      <c r="K30" s="95"/>
    </row>
    <row r="31" spans="2:11" ht="15.75" customHeight="1" x14ac:dyDescent="0.25">
      <c r="B31" s="2" t="s">
        <v>14</v>
      </c>
      <c r="C31" s="126">
        <f>C32+C33+C34</f>
        <v>15058.94</v>
      </c>
      <c r="D31" s="126">
        <f>D32+D33+D34</f>
        <v>21010.690000000002</v>
      </c>
      <c r="E31" s="126">
        <f>E32+E33+E34</f>
        <v>20290.629999999997</v>
      </c>
      <c r="F31" s="58">
        <f t="shared" ref="F31:F50" si="3">E31/C31*100</f>
        <v>134.74142270305876</v>
      </c>
      <c r="G31" s="58">
        <f t="shared" si="2"/>
        <v>96.572887420641564</v>
      </c>
    </row>
    <row r="32" spans="2:11" x14ac:dyDescent="0.25">
      <c r="B32" s="15" t="s">
        <v>15</v>
      </c>
      <c r="C32" s="64">
        <v>14983.69</v>
      </c>
      <c r="D32" s="64">
        <v>14006.85</v>
      </c>
      <c r="E32" s="63">
        <v>14004.97</v>
      </c>
      <c r="F32" s="58">
        <f t="shared" si="3"/>
        <v>93.468097644839148</v>
      </c>
      <c r="G32" s="58">
        <f t="shared" si="2"/>
        <v>99.986577995766339</v>
      </c>
    </row>
    <row r="33" spans="2:7" x14ac:dyDescent="0.25">
      <c r="B33" s="15" t="s">
        <v>139</v>
      </c>
      <c r="C33" s="64">
        <v>75.25</v>
      </c>
      <c r="D33" s="64">
        <v>6285.66</v>
      </c>
      <c r="E33" s="63">
        <v>6285.66</v>
      </c>
      <c r="F33" s="58">
        <f t="shared" si="3"/>
        <v>8353.0365448504981</v>
      </c>
      <c r="G33" s="58">
        <f t="shared" si="2"/>
        <v>100</v>
      </c>
    </row>
    <row r="34" spans="2:7" x14ac:dyDescent="0.25">
      <c r="B34" s="16" t="s">
        <v>118</v>
      </c>
      <c r="C34" s="64">
        <v>0</v>
      </c>
      <c r="D34" s="64">
        <v>718.18</v>
      </c>
      <c r="E34" s="63">
        <v>0</v>
      </c>
      <c r="F34" s="58" t="e">
        <f t="shared" si="3"/>
        <v>#DIV/0!</v>
      </c>
      <c r="G34" s="58">
        <f t="shared" si="2"/>
        <v>0</v>
      </c>
    </row>
    <row r="35" spans="2:7" x14ac:dyDescent="0.25">
      <c r="B35" s="16"/>
      <c r="C35" s="64"/>
      <c r="D35" s="64"/>
      <c r="E35" s="63"/>
      <c r="F35" s="58" t="e">
        <f t="shared" si="3"/>
        <v>#DIV/0!</v>
      </c>
      <c r="G35" s="58" t="e">
        <f t="shared" si="2"/>
        <v>#DIV/0!</v>
      </c>
    </row>
    <row r="36" spans="2:7" x14ac:dyDescent="0.25">
      <c r="B36" s="2" t="s">
        <v>18</v>
      </c>
      <c r="C36" s="93">
        <f>C37</f>
        <v>0</v>
      </c>
      <c r="D36" s="93">
        <f>D37</f>
        <v>712.61</v>
      </c>
      <c r="E36" s="93">
        <f>E37</f>
        <v>0</v>
      </c>
      <c r="F36" s="58" t="e">
        <f t="shared" si="3"/>
        <v>#DIV/0!</v>
      </c>
      <c r="G36" s="58">
        <f t="shared" si="2"/>
        <v>0</v>
      </c>
    </row>
    <row r="37" spans="2:7" x14ac:dyDescent="0.25">
      <c r="B37" s="17" t="s">
        <v>19</v>
      </c>
      <c r="C37" s="64">
        <v>0</v>
      </c>
      <c r="D37" s="64">
        <v>712.61</v>
      </c>
      <c r="E37" s="63">
        <v>0</v>
      </c>
      <c r="F37" s="58" t="e">
        <f t="shared" si="3"/>
        <v>#DIV/0!</v>
      </c>
      <c r="G37" s="58">
        <f t="shared" si="2"/>
        <v>0</v>
      </c>
    </row>
    <row r="38" spans="2:7" x14ac:dyDescent="0.25">
      <c r="B38" s="16"/>
      <c r="C38" s="64"/>
      <c r="D38" s="64"/>
      <c r="E38" s="63"/>
      <c r="F38" s="58" t="e">
        <f t="shared" si="3"/>
        <v>#DIV/0!</v>
      </c>
      <c r="G38" s="58" t="e">
        <f t="shared" si="2"/>
        <v>#DIV/0!</v>
      </c>
    </row>
    <row r="39" spans="2:7" x14ac:dyDescent="0.25">
      <c r="B39" s="59" t="s">
        <v>119</v>
      </c>
      <c r="C39" s="93">
        <f>C40+C41+C42</f>
        <v>71814.98000000001</v>
      </c>
      <c r="D39" s="93">
        <f>D40+D41+D42</f>
        <v>84839.209999999992</v>
      </c>
      <c r="E39" s="93">
        <f>E40+E41+E42</f>
        <v>80637.549999999988</v>
      </c>
      <c r="F39" s="58">
        <f t="shared" si="3"/>
        <v>112.28513883872135</v>
      </c>
      <c r="G39" s="58">
        <f t="shared" si="2"/>
        <v>95.047502210357678</v>
      </c>
    </row>
    <row r="40" spans="2:7" x14ac:dyDescent="0.25">
      <c r="B40" s="16" t="s">
        <v>120</v>
      </c>
      <c r="C40" s="64">
        <v>0</v>
      </c>
      <c r="D40" s="64">
        <v>3981.68</v>
      </c>
      <c r="E40" s="63">
        <v>0</v>
      </c>
      <c r="F40" s="58" t="e">
        <f t="shared" si="3"/>
        <v>#DIV/0!</v>
      </c>
      <c r="G40" s="58">
        <f t="shared" si="2"/>
        <v>0</v>
      </c>
    </row>
    <row r="41" spans="2:7" x14ac:dyDescent="0.25">
      <c r="B41" s="100" t="s">
        <v>121</v>
      </c>
      <c r="C41" s="101">
        <v>47.77</v>
      </c>
      <c r="D41" s="101">
        <v>4426.24</v>
      </c>
      <c r="E41" s="102">
        <v>4206.26</v>
      </c>
      <c r="F41" s="58">
        <f t="shared" si="3"/>
        <v>8805.2334100900134</v>
      </c>
      <c r="G41" s="58">
        <f t="shared" si="2"/>
        <v>95.030093262001174</v>
      </c>
    </row>
    <row r="42" spans="2:7" x14ac:dyDescent="0.25">
      <c r="B42" s="60" t="s">
        <v>122</v>
      </c>
      <c r="C42" s="64">
        <v>71767.210000000006</v>
      </c>
      <c r="D42" s="64">
        <v>76431.289999999994</v>
      </c>
      <c r="E42" s="63">
        <v>76431.289999999994</v>
      </c>
      <c r="F42" s="58">
        <f t="shared" si="3"/>
        <v>106.4989010998198</v>
      </c>
      <c r="G42" s="58">
        <f t="shared" si="2"/>
        <v>100</v>
      </c>
    </row>
    <row r="43" spans="2:7" x14ac:dyDescent="0.25">
      <c r="B43" s="60"/>
      <c r="C43" s="64"/>
      <c r="D43" s="64"/>
      <c r="E43" s="63"/>
      <c r="F43" s="58" t="e">
        <f t="shared" si="3"/>
        <v>#DIV/0!</v>
      </c>
      <c r="G43" s="58" t="e">
        <f t="shared" si="2"/>
        <v>#DIV/0!</v>
      </c>
    </row>
    <row r="44" spans="2:7" x14ac:dyDescent="0.25">
      <c r="B44" s="61" t="s">
        <v>123</v>
      </c>
      <c r="C44" s="93">
        <f>C45+C46+C47</f>
        <v>505850.74</v>
      </c>
      <c r="D44" s="93">
        <f>D45+D46+D47</f>
        <v>586142.92999999993</v>
      </c>
      <c r="E44" s="93">
        <f>E45+E46+E47</f>
        <v>584611.04999999993</v>
      </c>
      <c r="F44" s="58">
        <f t="shared" si="3"/>
        <v>115.56987146050236</v>
      </c>
      <c r="G44" s="58">
        <f t="shared" si="2"/>
        <v>99.738650775844036</v>
      </c>
    </row>
    <row r="45" spans="2:7" x14ac:dyDescent="0.25">
      <c r="B45" s="17" t="s">
        <v>124</v>
      </c>
      <c r="C45" s="64">
        <v>505112.19</v>
      </c>
      <c r="D45" s="64">
        <v>583106.24</v>
      </c>
      <c r="E45" s="63">
        <v>583811.86</v>
      </c>
      <c r="F45" s="58">
        <f t="shared" si="3"/>
        <v>115.58063170085045</v>
      </c>
      <c r="G45" s="58">
        <f t="shared" si="2"/>
        <v>100.12101053831974</v>
      </c>
    </row>
    <row r="46" spans="2:7" x14ac:dyDescent="0.25">
      <c r="B46" s="17" t="s">
        <v>125</v>
      </c>
      <c r="C46" s="64">
        <v>500</v>
      </c>
      <c r="D46" s="64">
        <v>2800</v>
      </c>
      <c r="E46" s="63">
        <v>562.5</v>
      </c>
      <c r="F46" s="58">
        <f t="shared" si="3"/>
        <v>112.5</v>
      </c>
      <c r="G46" s="58">
        <f t="shared" si="2"/>
        <v>20.089285714285715</v>
      </c>
    </row>
    <row r="47" spans="2:7" x14ac:dyDescent="0.25">
      <c r="B47" s="17" t="s">
        <v>126</v>
      </c>
      <c r="C47" s="64">
        <v>238.55</v>
      </c>
      <c r="D47" s="64">
        <v>236.69</v>
      </c>
      <c r="E47" s="63">
        <v>236.69</v>
      </c>
      <c r="F47" s="58">
        <f t="shared" si="3"/>
        <v>99.220289247537195</v>
      </c>
      <c r="G47" s="58">
        <f t="shared" si="2"/>
        <v>100</v>
      </c>
    </row>
    <row r="48" spans="2:7" x14ac:dyDescent="0.25">
      <c r="B48" s="17"/>
      <c r="C48" s="64"/>
      <c r="D48" s="64"/>
      <c r="E48" s="63"/>
      <c r="F48" s="58" t="e">
        <f t="shared" si="3"/>
        <v>#DIV/0!</v>
      </c>
      <c r="G48" s="58" t="e">
        <f t="shared" si="2"/>
        <v>#DIV/0!</v>
      </c>
    </row>
    <row r="49" spans="2:10" ht="25.5" x14ac:dyDescent="0.25">
      <c r="B49" s="2" t="s">
        <v>127</v>
      </c>
      <c r="C49" s="93">
        <f>C50</f>
        <v>0</v>
      </c>
      <c r="D49" s="93">
        <f>D50</f>
        <v>0</v>
      </c>
      <c r="E49" s="93">
        <f>E50</f>
        <v>0</v>
      </c>
      <c r="F49" s="58" t="e">
        <f t="shared" si="3"/>
        <v>#DIV/0!</v>
      </c>
      <c r="G49" s="58" t="e">
        <f t="shared" si="2"/>
        <v>#DIV/0!</v>
      </c>
    </row>
    <row r="50" spans="2:10" ht="15" customHeight="1" x14ac:dyDescent="0.25">
      <c r="B50" s="17" t="s">
        <v>128</v>
      </c>
      <c r="C50" s="37"/>
      <c r="D50" s="64"/>
      <c r="E50" s="94">
        <v>0</v>
      </c>
      <c r="F50" s="58" t="e">
        <f t="shared" si="3"/>
        <v>#DIV/0!</v>
      </c>
      <c r="G50" s="58" t="e">
        <f t="shared" si="2"/>
        <v>#DIV/0!</v>
      </c>
    </row>
    <row r="51" spans="2:10" s="48" customFormat="1" x14ac:dyDescent="0.25"/>
    <row r="52" spans="2:10" s="48" customFormat="1" ht="15" customHeight="1" x14ac:dyDescent="0.25">
      <c r="B52" s="55"/>
      <c r="C52" s="55"/>
      <c r="D52" s="55"/>
      <c r="E52" s="55"/>
      <c r="F52" s="55"/>
      <c r="G52" s="55"/>
      <c r="H52" s="55"/>
      <c r="I52" s="55"/>
      <c r="J52" s="55"/>
    </row>
    <row r="53" spans="2:10" s="48" customFormat="1" x14ac:dyDescent="0.25">
      <c r="B53" s="55"/>
      <c r="C53" s="55"/>
      <c r="D53" s="55"/>
      <c r="E53" s="55"/>
      <c r="F53" s="55"/>
      <c r="G53" s="55"/>
      <c r="H53" s="55"/>
      <c r="I53" s="55"/>
      <c r="J53" s="55"/>
    </row>
    <row r="54" spans="2:10" s="48" customFormat="1" x14ac:dyDescent="0.25">
      <c r="B54" s="55"/>
      <c r="C54" s="55"/>
      <c r="D54" s="55"/>
      <c r="E54" s="55"/>
      <c r="F54" s="55"/>
      <c r="G54" s="55"/>
      <c r="H54" s="55"/>
      <c r="I54" s="55"/>
      <c r="J54" s="55"/>
    </row>
    <row r="55" spans="2:10" s="48" customFormat="1" x14ac:dyDescent="0.25"/>
    <row r="56" spans="2:10" s="48" customFormat="1" x14ac:dyDescent="0.25"/>
    <row r="57" spans="2:10" s="48" customFormat="1" x14ac:dyDescent="0.25"/>
    <row r="58" spans="2:10" s="48" customFormat="1" x14ac:dyDescent="0.25"/>
    <row r="59" spans="2:10" s="48" customFormat="1" x14ac:dyDescent="0.25"/>
    <row r="60" spans="2:10" s="48" customFormat="1" x14ac:dyDescent="0.25"/>
    <row r="61" spans="2:10" s="48" customFormat="1" x14ac:dyDescent="0.25"/>
    <row r="62" spans="2:10" s="48" customFormat="1" x14ac:dyDescent="0.25"/>
    <row r="63" spans="2:10" s="48" customFormat="1" x14ac:dyDescent="0.25"/>
    <row r="64" spans="2:10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</sheetData>
  <mergeCells count="1">
    <mergeCell ref="B2:G2"/>
  </mergeCells>
  <pageMargins left="0.23622047244094491" right="0.23622047244094491" top="0.15748031496062992" bottom="0.15748031496062992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4"/>
  <sheetViews>
    <sheetView workbookViewId="0">
      <selection activeCell="D15" sqref="D15"/>
    </sheetView>
  </sheetViews>
  <sheetFormatPr defaultRowHeight="15" x14ac:dyDescent="0.25"/>
  <cols>
    <col min="1" max="1" width="9.140625" style="48"/>
    <col min="2" max="2" width="37.7109375" customWidth="1"/>
    <col min="3" max="5" width="25.28515625" customWidth="1"/>
    <col min="6" max="7" width="15.7109375" customWidth="1"/>
    <col min="8" max="20" width="9.140625" style="48"/>
  </cols>
  <sheetData>
    <row r="1" spans="2:8" s="48" customFormat="1" ht="18" x14ac:dyDescent="0.25">
      <c r="B1" s="46"/>
      <c r="C1" s="46"/>
      <c r="D1" s="46"/>
      <c r="E1" s="35"/>
      <c r="F1" s="35"/>
      <c r="G1" s="35"/>
    </row>
    <row r="2" spans="2:8" ht="15.75" customHeight="1" x14ac:dyDescent="0.25">
      <c r="B2" s="139" t="s">
        <v>38</v>
      </c>
      <c r="C2" s="139"/>
      <c r="D2" s="139"/>
      <c r="E2" s="139"/>
      <c r="F2" s="139"/>
      <c r="G2" s="139"/>
    </row>
    <row r="3" spans="2:8" ht="18" x14ac:dyDescent="0.25">
      <c r="B3" s="34"/>
      <c r="C3" s="34"/>
      <c r="D3" s="34"/>
      <c r="E3" s="35"/>
      <c r="F3" s="35"/>
      <c r="G3" s="35"/>
    </row>
    <row r="4" spans="2:8" ht="25.5" x14ac:dyDescent="0.25">
      <c r="B4" s="23" t="s">
        <v>7</v>
      </c>
      <c r="C4" s="23" t="s">
        <v>224</v>
      </c>
      <c r="D4" s="23" t="s">
        <v>207</v>
      </c>
      <c r="E4" s="23" t="s">
        <v>225</v>
      </c>
      <c r="F4" s="23" t="s">
        <v>22</v>
      </c>
      <c r="G4" s="23" t="s">
        <v>42</v>
      </c>
    </row>
    <row r="5" spans="2:8" x14ac:dyDescent="0.25">
      <c r="B5" s="25">
        <v>1</v>
      </c>
      <c r="C5" s="25">
        <v>2</v>
      </c>
      <c r="D5" s="25">
        <v>3</v>
      </c>
      <c r="E5" s="25">
        <v>4</v>
      </c>
      <c r="F5" s="25" t="s">
        <v>117</v>
      </c>
      <c r="G5" s="25" t="s">
        <v>209</v>
      </c>
      <c r="H5" s="127"/>
    </row>
    <row r="6" spans="2:8" ht="15.75" customHeight="1" x14ac:dyDescent="0.25">
      <c r="B6" s="2" t="s">
        <v>40</v>
      </c>
      <c r="C6" s="93">
        <f>C7</f>
        <v>615843.46</v>
      </c>
      <c r="D6" s="93">
        <f>D7</f>
        <v>0</v>
      </c>
      <c r="E6" s="93">
        <f>E7</f>
        <v>680708.57000000007</v>
      </c>
      <c r="F6" s="113">
        <f>E6/C6*100</f>
        <v>110.53272693680958</v>
      </c>
      <c r="G6" s="113" t="e">
        <f>E6/D6*100</f>
        <v>#DIV/0!</v>
      </c>
    </row>
    <row r="7" spans="2:8" ht="15.75" customHeight="1" x14ac:dyDescent="0.25">
      <c r="B7" s="2" t="s">
        <v>203</v>
      </c>
      <c r="C7" s="64">
        <f>C8+C11</f>
        <v>615843.46</v>
      </c>
      <c r="D7" s="64">
        <f>D8+D11</f>
        <v>0</v>
      </c>
      <c r="E7" s="64">
        <f>E8+E11</f>
        <v>680708.57000000007</v>
      </c>
      <c r="F7" s="113">
        <f t="shared" ref="F7:F11" si="0">E7/C7*100</f>
        <v>110.53272693680958</v>
      </c>
      <c r="G7" s="113" t="e">
        <f t="shared" ref="G7:G11" si="1">E7/D7*100</f>
        <v>#DIV/0!</v>
      </c>
    </row>
    <row r="8" spans="2:8" x14ac:dyDescent="0.25">
      <c r="B8" s="9" t="s">
        <v>204</v>
      </c>
      <c r="C8" s="64">
        <f>C9</f>
        <v>544472.38</v>
      </c>
      <c r="D8" s="64">
        <f>D9</f>
        <v>0</v>
      </c>
      <c r="E8" s="64">
        <f>E9</f>
        <v>613902.13</v>
      </c>
      <c r="F8" s="113">
        <f t="shared" si="0"/>
        <v>112.75174876639289</v>
      </c>
      <c r="G8" s="113" t="e">
        <f t="shared" si="1"/>
        <v>#DIV/0!</v>
      </c>
    </row>
    <row r="9" spans="2:8" x14ac:dyDescent="0.25">
      <c r="B9" s="14" t="s">
        <v>205</v>
      </c>
      <c r="C9" s="58">
        <v>544472.38</v>
      </c>
      <c r="D9" s="64">
        <v>0</v>
      </c>
      <c r="E9" s="63">
        <v>613902.13</v>
      </c>
      <c r="F9" s="113">
        <f t="shared" si="0"/>
        <v>112.75174876639289</v>
      </c>
      <c r="G9" s="113" t="e">
        <f t="shared" si="1"/>
        <v>#DIV/0!</v>
      </c>
    </row>
    <row r="10" spans="2:8" x14ac:dyDescent="0.25">
      <c r="B10" s="8" t="s">
        <v>12</v>
      </c>
      <c r="C10" s="64"/>
      <c r="D10" s="64"/>
      <c r="E10" s="112"/>
      <c r="F10" s="113"/>
      <c r="G10" s="113"/>
    </row>
    <row r="11" spans="2:8" x14ac:dyDescent="0.25">
      <c r="B11" s="78" t="s">
        <v>206</v>
      </c>
      <c r="C11" s="58">
        <v>71371.08</v>
      </c>
      <c r="D11" s="64">
        <v>0</v>
      </c>
      <c r="E11" s="63">
        <v>66806.44</v>
      </c>
      <c r="F11" s="113">
        <f t="shared" si="0"/>
        <v>93.604356274278047</v>
      </c>
      <c r="G11" s="113" t="e">
        <f t="shared" si="1"/>
        <v>#DIV/0!</v>
      </c>
    </row>
    <row r="12" spans="2:8" x14ac:dyDescent="0.25">
      <c r="B12" s="17"/>
      <c r="C12" s="37"/>
      <c r="D12" s="37"/>
      <c r="E12" s="110"/>
      <c r="F12" s="111"/>
      <c r="G12" s="111"/>
    </row>
    <row r="13" spans="2:8" x14ac:dyDescent="0.25">
      <c r="B13" s="7" t="s">
        <v>12</v>
      </c>
      <c r="C13" s="37"/>
      <c r="D13" s="37"/>
      <c r="E13" s="58"/>
      <c r="F13" s="20"/>
      <c r="G13" s="20"/>
    </row>
    <row r="14" spans="2:8" s="48" customFormat="1" x14ac:dyDescent="0.25"/>
    <row r="15" spans="2:8" s="48" customFormat="1" x14ac:dyDescent="0.25">
      <c r="B15" s="55"/>
      <c r="C15" s="55"/>
      <c r="D15" s="55"/>
      <c r="E15" s="55"/>
      <c r="F15" s="55"/>
      <c r="G15" s="55"/>
    </row>
    <row r="16" spans="2:8" s="48" customFormat="1" x14ac:dyDescent="0.25">
      <c r="B16" s="55"/>
      <c r="C16" s="55"/>
      <c r="D16" s="55"/>
      <c r="E16" s="55"/>
      <c r="F16" s="55"/>
      <c r="G16" s="55"/>
    </row>
    <row r="17" spans="2:7" s="48" customFormat="1" x14ac:dyDescent="0.25">
      <c r="B17" s="55"/>
      <c r="C17" s="55"/>
      <c r="D17" s="55"/>
      <c r="E17" s="55"/>
      <c r="F17" s="55"/>
      <c r="G17" s="55"/>
    </row>
    <row r="18" spans="2:7" s="48" customFormat="1" x14ac:dyDescent="0.25"/>
    <row r="19" spans="2:7" s="48" customFormat="1" x14ac:dyDescent="0.25"/>
    <row r="20" spans="2:7" s="48" customFormat="1" x14ac:dyDescent="0.25"/>
    <row r="21" spans="2:7" s="48" customFormat="1" x14ac:dyDescent="0.25"/>
    <row r="22" spans="2:7" s="48" customFormat="1" x14ac:dyDescent="0.25"/>
    <row r="23" spans="2:7" s="48" customFormat="1" x14ac:dyDescent="0.25"/>
    <row r="24" spans="2:7" s="48" customFormat="1" x14ac:dyDescent="0.25"/>
    <row r="25" spans="2:7" s="48" customFormat="1" x14ac:dyDescent="0.25"/>
    <row r="26" spans="2:7" s="48" customFormat="1" x14ac:dyDescent="0.25"/>
    <row r="27" spans="2:7" s="48" customFormat="1" x14ac:dyDescent="0.25"/>
    <row r="28" spans="2:7" s="48" customFormat="1" x14ac:dyDescent="0.25"/>
    <row r="29" spans="2:7" s="48" customFormat="1" x14ac:dyDescent="0.25"/>
    <row r="30" spans="2:7" s="48" customFormat="1" x14ac:dyDescent="0.25"/>
    <row r="31" spans="2:7" s="48" customFormat="1" x14ac:dyDescent="0.25"/>
    <row r="32" spans="2:7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</sheetData>
  <mergeCells count="1">
    <mergeCell ref="B2:G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38"/>
  <sheetViews>
    <sheetView topLeftCell="A4" workbookViewId="0">
      <pane ySplit="4" topLeftCell="A8" activePane="bottomLeft" state="frozen"/>
      <selection activeCell="A4" sqref="A4"/>
      <selection pane="bottomLeft" activeCell="E15" sqref="E15"/>
    </sheetView>
  </sheetViews>
  <sheetFormatPr defaultRowHeight="15" x14ac:dyDescent="0.25"/>
  <cols>
    <col min="1" max="1" width="6" style="48" customWidth="1"/>
    <col min="2" max="2" width="7.42578125" bestFit="1" customWidth="1"/>
    <col min="3" max="3" width="8.42578125" bestFit="1" customWidth="1"/>
    <col min="4" max="4" width="26.140625" customWidth="1"/>
    <col min="5" max="5" width="25.28515625" customWidth="1"/>
    <col min="6" max="7" width="24.28515625" customWidth="1"/>
    <col min="8" max="8" width="9.28515625" bestFit="1" customWidth="1"/>
    <col min="9" max="9" width="24.28515625" style="48" customWidth="1"/>
    <col min="10" max="21" width="9.140625" style="48"/>
  </cols>
  <sheetData>
    <row r="1" spans="1:21" s="48" customFormat="1" ht="18" x14ac:dyDescent="0.25">
      <c r="B1" s="46"/>
      <c r="C1" s="46"/>
      <c r="D1" s="46"/>
      <c r="E1" s="46"/>
      <c r="F1" s="46"/>
      <c r="G1" s="46"/>
      <c r="H1" s="35"/>
      <c r="I1" s="35"/>
    </row>
    <row r="2" spans="1:21" ht="18" customHeight="1" x14ac:dyDescent="0.25">
      <c r="B2" s="139" t="s">
        <v>8</v>
      </c>
      <c r="C2" s="139"/>
      <c r="D2" s="139"/>
      <c r="E2" s="139"/>
      <c r="F2" s="139"/>
      <c r="G2" s="139"/>
      <c r="H2" s="139"/>
      <c r="I2" s="52"/>
    </row>
    <row r="3" spans="1:21" ht="18" x14ac:dyDescent="0.25">
      <c r="B3" s="34"/>
      <c r="C3" s="34"/>
      <c r="D3" s="34"/>
      <c r="E3" s="34"/>
      <c r="F3" s="34"/>
      <c r="G3" s="34"/>
      <c r="H3" s="35"/>
      <c r="I3" s="35"/>
    </row>
    <row r="4" spans="1:21" ht="15.75" x14ac:dyDescent="0.25">
      <c r="B4" s="185" t="s">
        <v>45</v>
      </c>
      <c r="C4" s="185"/>
      <c r="D4" s="185"/>
      <c r="E4" s="185"/>
      <c r="F4" s="185"/>
      <c r="G4" s="185"/>
      <c r="H4" s="185"/>
    </row>
    <row r="5" spans="1:21" ht="18" x14ac:dyDescent="0.25">
      <c r="B5" s="34"/>
      <c r="C5" s="34"/>
      <c r="D5" s="34"/>
      <c r="E5" s="34"/>
      <c r="F5" s="34"/>
      <c r="G5" s="34"/>
      <c r="H5" s="35"/>
    </row>
    <row r="6" spans="1:21" ht="25.5" x14ac:dyDescent="0.25">
      <c r="B6" s="168" t="s">
        <v>7</v>
      </c>
      <c r="C6" s="169"/>
      <c r="D6" s="169"/>
      <c r="E6" s="170"/>
      <c r="F6" s="87" t="s">
        <v>207</v>
      </c>
      <c r="G6" s="23" t="s">
        <v>211</v>
      </c>
      <c r="H6" s="23" t="s">
        <v>42</v>
      </c>
    </row>
    <row r="7" spans="1:21" s="26" customFormat="1" ht="11.25" x14ac:dyDescent="0.2">
      <c r="A7" s="57"/>
      <c r="B7" s="165">
        <v>1</v>
      </c>
      <c r="C7" s="166"/>
      <c r="D7" s="166"/>
      <c r="E7" s="167"/>
      <c r="F7" s="88">
        <v>2</v>
      </c>
      <c r="G7" s="25">
        <v>3</v>
      </c>
      <c r="H7" s="25" t="s">
        <v>210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26" customFormat="1" ht="28.5" customHeight="1" x14ac:dyDescent="0.2">
      <c r="A8" s="57"/>
      <c r="B8" s="182" t="s">
        <v>202</v>
      </c>
      <c r="C8" s="183"/>
      <c r="D8" s="183"/>
      <c r="E8" s="184"/>
      <c r="F8" s="89">
        <f>F9+F68</f>
        <v>692705.44</v>
      </c>
      <c r="G8" s="76">
        <f>G9+G68</f>
        <v>685539.23</v>
      </c>
      <c r="H8" s="77">
        <f>G8/F8*100</f>
        <v>98.965475137599611</v>
      </c>
      <c r="I8" s="117"/>
      <c r="J8" s="11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24.75" customHeight="1" x14ac:dyDescent="0.25">
      <c r="B9" s="68" t="s">
        <v>141</v>
      </c>
      <c r="C9" s="69"/>
      <c r="D9" s="70"/>
      <c r="E9" s="70"/>
      <c r="F9" s="90">
        <f>F11+F44+F56</f>
        <v>654362.62</v>
      </c>
      <c r="G9" s="90">
        <f>G11+G44+G56</f>
        <v>660525.79</v>
      </c>
      <c r="H9" s="77">
        <f t="shared" ref="H9:H82" si="0">G9/F9*100</f>
        <v>100.94185850652654</v>
      </c>
      <c r="I9" s="95"/>
      <c r="J9" s="95"/>
    </row>
    <row r="10" spans="1:21" ht="9.75" customHeight="1" x14ac:dyDescent="0.25">
      <c r="B10" s="179" t="s">
        <v>143</v>
      </c>
      <c r="C10" s="180"/>
      <c r="D10" s="180"/>
      <c r="E10" s="181"/>
      <c r="F10" s="91"/>
      <c r="G10" s="1"/>
      <c r="H10" s="109" t="e">
        <f t="shared" si="0"/>
        <v>#DIV/0!</v>
      </c>
      <c r="I10" s="95"/>
      <c r="J10" s="95"/>
    </row>
    <row r="11" spans="1:21" ht="24" customHeight="1" x14ac:dyDescent="0.25">
      <c r="B11" s="176" t="s">
        <v>142</v>
      </c>
      <c r="C11" s="177"/>
      <c r="D11" s="178"/>
      <c r="E11" s="75" t="s">
        <v>212</v>
      </c>
      <c r="F11" s="90">
        <f>F12+F16+F22+F34+F39</f>
        <v>85528.27</v>
      </c>
      <c r="G11" s="90">
        <f>G12+G16+G22+G34+G39</f>
        <v>85528.27</v>
      </c>
      <c r="H11" s="109">
        <f t="shared" si="0"/>
        <v>100</v>
      </c>
      <c r="I11" s="95"/>
      <c r="J11" s="95"/>
    </row>
    <row r="12" spans="1:21" ht="23.25" customHeight="1" x14ac:dyDescent="0.25">
      <c r="B12" s="175" t="s">
        <v>145</v>
      </c>
      <c r="C12" s="175"/>
      <c r="D12" s="175"/>
      <c r="E12" s="73">
        <v>451</v>
      </c>
      <c r="F12" s="90">
        <f>F13+F14+F15</f>
        <v>2460.56</v>
      </c>
      <c r="G12" s="72">
        <f>G13+G14+G15</f>
        <v>2460.56</v>
      </c>
      <c r="H12" s="109">
        <f t="shared" si="0"/>
        <v>100</v>
      </c>
      <c r="I12" s="95"/>
      <c r="J12" s="95"/>
    </row>
    <row r="13" spans="1:21" ht="15" customHeight="1" x14ac:dyDescent="0.25">
      <c r="B13" s="172" t="s">
        <v>144</v>
      </c>
      <c r="C13" s="173"/>
      <c r="D13" s="174"/>
      <c r="E13" s="74">
        <v>451</v>
      </c>
      <c r="F13" s="92">
        <v>2237.37</v>
      </c>
      <c r="G13" s="37">
        <v>2237.37</v>
      </c>
      <c r="H13" s="109">
        <f t="shared" si="0"/>
        <v>100</v>
      </c>
    </row>
    <row r="14" spans="1:21" ht="15" customHeight="1" x14ac:dyDescent="0.25">
      <c r="B14" s="172" t="s">
        <v>146</v>
      </c>
      <c r="C14" s="173"/>
      <c r="D14" s="174"/>
      <c r="E14" s="74">
        <v>451</v>
      </c>
      <c r="F14" s="92">
        <v>200</v>
      </c>
      <c r="G14" s="37">
        <v>200</v>
      </c>
      <c r="H14" s="109">
        <f t="shared" si="0"/>
        <v>100</v>
      </c>
    </row>
    <row r="15" spans="1:21" ht="15" customHeight="1" x14ac:dyDescent="0.25">
      <c r="B15" s="172" t="s">
        <v>147</v>
      </c>
      <c r="C15" s="173"/>
      <c r="D15" s="174"/>
      <c r="E15" s="74">
        <v>451</v>
      </c>
      <c r="F15" s="71">
        <v>23.19</v>
      </c>
      <c r="G15" s="37">
        <v>23.19</v>
      </c>
      <c r="H15" s="109">
        <f t="shared" si="0"/>
        <v>100</v>
      </c>
    </row>
    <row r="16" spans="1:21" ht="15" customHeight="1" x14ac:dyDescent="0.25">
      <c r="B16" s="176" t="s">
        <v>148</v>
      </c>
      <c r="C16" s="177"/>
      <c r="D16" s="178"/>
      <c r="E16" s="73">
        <v>451</v>
      </c>
      <c r="F16" s="72">
        <f>F17+F18+F19+F20+F21</f>
        <v>14720.91</v>
      </c>
      <c r="G16" s="72">
        <f>G17+G18+G19+G20+G21</f>
        <v>14720.91</v>
      </c>
      <c r="H16" s="109">
        <f t="shared" si="0"/>
        <v>100</v>
      </c>
    </row>
    <row r="17" spans="2:8" ht="15" customHeight="1" x14ac:dyDescent="0.25">
      <c r="B17" s="172" t="s">
        <v>149</v>
      </c>
      <c r="C17" s="173"/>
      <c r="D17" s="174"/>
      <c r="E17" s="74">
        <v>451</v>
      </c>
      <c r="F17" s="71">
        <v>2671.28</v>
      </c>
      <c r="G17" s="37">
        <v>2671.28</v>
      </c>
      <c r="H17" s="109">
        <f t="shared" si="0"/>
        <v>100</v>
      </c>
    </row>
    <row r="18" spans="2:8" ht="15" customHeight="1" x14ac:dyDescent="0.25">
      <c r="B18" s="172" t="s">
        <v>150</v>
      </c>
      <c r="C18" s="173"/>
      <c r="D18" s="174"/>
      <c r="E18" s="74">
        <v>451</v>
      </c>
      <c r="F18" s="71">
        <v>44.38</v>
      </c>
      <c r="G18" s="37">
        <v>44.38</v>
      </c>
      <c r="H18" s="109">
        <f t="shared" si="0"/>
        <v>100</v>
      </c>
    </row>
    <row r="19" spans="2:8" ht="15" customHeight="1" x14ac:dyDescent="0.25">
      <c r="B19" s="172" t="s">
        <v>151</v>
      </c>
      <c r="C19" s="173"/>
      <c r="D19" s="174"/>
      <c r="E19" s="74">
        <v>451</v>
      </c>
      <c r="F19" s="71">
        <v>7829.66</v>
      </c>
      <c r="G19" s="37">
        <v>7829.66</v>
      </c>
      <c r="H19" s="109">
        <f t="shared" si="0"/>
        <v>100</v>
      </c>
    </row>
    <row r="20" spans="2:8" ht="15" customHeight="1" x14ac:dyDescent="0.25">
      <c r="B20" s="172" t="s">
        <v>151</v>
      </c>
      <c r="C20" s="173"/>
      <c r="D20" s="174"/>
      <c r="E20" s="74">
        <v>110</v>
      </c>
      <c r="F20" s="71">
        <v>3875.11</v>
      </c>
      <c r="G20" s="37">
        <v>3875.11</v>
      </c>
      <c r="H20" s="109">
        <f t="shared" si="0"/>
        <v>100</v>
      </c>
    </row>
    <row r="21" spans="2:8" ht="15" customHeight="1" x14ac:dyDescent="0.25">
      <c r="B21" s="172" t="s">
        <v>152</v>
      </c>
      <c r="C21" s="173"/>
      <c r="D21" s="174"/>
      <c r="E21" s="74">
        <v>451</v>
      </c>
      <c r="F21" s="71">
        <v>300.48</v>
      </c>
      <c r="G21" s="37">
        <v>300.48</v>
      </c>
      <c r="H21" s="109">
        <f t="shared" si="0"/>
        <v>100</v>
      </c>
    </row>
    <row r="22" spans="2:8" ht="15" customHeight="1" x14ac:dyDescent="0.25">
      <c r="B22" s="176" t="s">
        <v>153</v>
      </c>
      <c r="C22" s="177"/>
      <c r="D22" s="178"/>
      <c r="E22" s="73">
        <v>451</v>
      </c>
      <c r="F22" s="72">
        <f>F23+F24+F25+F26+F27+F28+F29+F30+F31+F32+F33</f>
        <v>67756.260000000009</v>
      </c>
      <c r="G22" s="72">
        <f>G23+G24+G25+G26+G27+G28+G29+G30+G31+G32+G33</f>
        <v>67756.260000000009</v>
      </c>
      <c r="H22" s="109">
        <f>G22/F22*100</f>
        <v>100</v>
      </c>
    </row>
    <row r="23" spans="2:8" ht="15" customHeight="1" x14ac:dyDescent="0.25">
      <c r="B23" s="172" t="s">
        <v>154</v>
      </c>
      <c r="C23" s="173"/>
      <c r="D23" s="174"/>
      <c r="E23" s="74">
        <v>451</v>
      </c>
      <c r="F23" s="71">
        <v>5777.21</v>
      </c>
      <c r="G23" s="37">
        <v>5777.21</v>
      </c>
      <c r="H23" s="109">
        <f t="shared" si="0"/>
        <v>100</v>
      </c>
    </row>
    <row r="24" spans="2:8" ht="15" customHeight="1" x14ac:dyDescent="0.25">
      <c r="B24" s="172" t="s">
        <v>155</v>
      </c>
      <c r="C24" s="173"/>
      <c r="D24" s="174"/>
      <c r="E24" s="74">
        <v>451</v>
      </c>
      <c r="F24" s="71">
        <v>1684.45</v>
      </c>
      <c r="G24" s="37">
        <v>1684.45</v>
      </c>
      <c r="H24" s="109">
        <f t="shared" si="0"/>
        <v>100</v>
      </c>
    </row>
    <row r="25" spans="2:8" ht="15.75" customHeight="1" x14ac:dyDescent="0.25">
      <c r="B25" s="172" t="s">
        <v>156</v>
      </c>
      <c r="C25" s="173"/>
      <c r="D25" s="174"/>
      <c r="E25" s="74">
        <v>451</v>
      </c>
      <c r="F25" s="71">
        <v>2024.61</v>
      </c>
      <c r="G25" s="37">
        <v>2024.61</v>
      </c>
      <c r="H25" s="109">
        <f t="shared" si="0"/>
        <v>100</v>
      </c>
    </row>
    <row r="26" spans="2:8" ht="15.75" customHeight="1" x14ac:dyDescent="0.25">
      <c r="B26" s="172" t="s">
        <v>156</v>
      </c>
      <c r="C26" s="173"/>
      <c r="D26" s="174"/>
      <c r="E26" s="74">
        <v>110</v>
      </c>
      <c r="F26" s="71">
        <v>386.03</v>
      </c>
      <c r="G26" s="37">
        <v>386.03</v>
      </c>
      <c r="H26" s="109">
        <f t="shared" si="0"/>
        <v>100</v>
      </c>
    </row>
    <row r="27" spans="2:8" s="48" customFormat="1" x14ac:dyDescent="0.25">
      <c r="B27" s="172" t="s">
        <v>157</v>
      </c>
      <c r="C27" s="173"/>
      <c r="D27" s="174"/>
      <c r="E27" s="74">
        <v>451</v>
      </c>
      <c r="F27" s="71">
        <v>44790.29</v>
      </c>
      <c r="G27" s="37">
        <v>44790.29</v>
      </c>
      <c r="H27" s="109">
        <f t="shared" si="0"/>
        <v>100</v>
      </c>
    </row>
    <row r="28" spans="2:8" s="48" customFormat="1" x14ac:dyDescent="0.25">
      <c r="B28" s="172" t="s">
        <v>157</v>
      </c>
      <c r="C28" s="173"/>
      <c r="D28" s="174"/>
      <c r="E28" s="74">
        <v>121</v>
      </c>
      <c r="F28" s="71">
        <v>5454.4</v>
      </c>
      <c r="G28" s="37">
        <v>5454.4</v>
      </c>
      <c r="H28" s="109">
        <f t="shared" si="0"/>
        <v>100</v>
      </c>
    </row>
    <row r="29" spans="2:8" s="48" customFormat="1" x14ac:dyDescent="0.25">
      <c r="B29" s="172" t="s">
        <v>158</v>
      </c>
      <c r="C29" s="173"/>
      <c r="D29" s="174"/>
      <c r="E29" s="74">
        <v>451</v>
      </c>
      <c r="F29" s="71">
        <v>599.35</v>
      </c>
      <c r="G29" s="37">
        <v>599.35</v>
      </c>
      <c r="H29" s="109">
        <f t="shared" si="0"/>
        <v>100</v>
      </c>
    </row>
    <row r="30" spans="2:8" s="48" customFormat="1" x14ac:dyDescent="0.25">
      <c r="B30" s="172" t="s">
        <v>159</v>
      </c>
      <c r="C30" s="173"/>
      <c r="D30" s="174"/>
      <c r="E30" s="74">
        <v>451</v>
      </c>
      <c r="F30" s="71">
        <v>656.38</v>
      </c>
      <c r="G30" s="37">
        <v>656.38</v>
      </c>
      <c r="H30" s="109">
        <f t="shared" si="0"/>
        <v>100</v>
      </c>
    </row>
    <row r="31" spans="2:8" s="48" customFormat="1" x14ac:dyDescent="0.25">
      <c r="B31" s="172" t="s">
        <v>160</v>
      </c>
      <c r="C31" s="173"/>
      <c r="D31" s="174"/>
      <c r="E31" s="74">
        <v>451</v>
      </c>
      <c r="F31" s="71">
        <v>3439.01</v>
      </c>
      <c r="G31" s="37">
        <v>3439.01</v>
      </c>
      <c r="H31" s="109">
        <f t="shared" si="0"/>
        <v>100</v>
      </c>
    </row>
    <row r="32" spans="2:8" s="48" customFormat="1" x14ac:dyDescent="0.25">
      <c r="B32" s="172" t="s">
        <v>161</v>
      </c>
      <c r="C32" s="173"/>
      <c r="D32" s="174"/>
      <c r="E32" s="74">
        <v>451</v>
      </c>
      <c r="F32" s="71">
        <v>237</v>
      </c>
      <c r="G32" s="37">
        <v>237</v>
      </c>
      <c r="H32" s="109">
        <f t="shared" si="0"/>
        <v>100</v>
      </c>
    </row>
    <row r="33" spans="2:8" s="48" customFormat="1" x14ac:dyDescent="0.25">
      <c r="B33" s="172" t="s">
        <v>161</v>
      </c>
      <c r="C33" s="173"/>
      <c r="D33" s="174"/>
      <c r="E33" s="74">
        <v>110</v>
      </c>
      <c r="F33" s="71">
        <v>2707.53</v>
      </c>
      <c r="G33" s="71">
        <v>2707.53</v>
      </c>
      <c r="H33" s="109">
        <f t="shared" si="0"/>
        <v>100</v>
      </c>
    </row>
    <row r="34" spans="2:8" ht="15" customHeight="1" x14ac:dyDescent="0.25">
      <c r="B34" s="176" t="s">
        <v>165</v>
      </c>
      <c r="C34" s="177"/>
      <c r="D34" s="178"/>
      <c r="E34" s="73">
        <v>451</v>
      </c>
      <c r="F34" s="72">
        <f>F35+F36+F37+F38</f>
        <v>472.45000000000005</v>
      </c>
      <c r="G34" s="72">
        <f>G35+G36+G37+G38</f>
        <v>472.45000000000005</v>
      </c>
      <c r="H34" s="109">
        <f t="shared" si="0"/>
        <v>100</v>
      </c>
    </row>
    <row r="35" spans="2:8" ht="15" customHeight="1" x14ac:dyDescent="0.25">
      <c r="B35" s="172" t="s">
        <v>162</v>
      </c>
      <c r="C35" s="173"/>
      <c r="D35" s="174"/>
      <c r="E35" s="74">
        <v>451</v>
      </c>
      <c r="F35" s="71">
        <v>79.180000000000007</v>
      </c>
      <c r="G35" s="37">
        <v>79.180000000000007</v>
      </c>
      <c r="H35" s="109">
        <f t="shared" si="0"/>
        <v>100</v>
      </c>
    </row>
    <row r="36" spans="2:8" s="48" customFormat="1" x14ac:dyDescent="0.25">
      <c r="B36" s="172" t="s">
        <v>163</v>
      </c>
      <c r="C36" s="173"/>
      <c r="D36" s="174"/>
      <c r="E36" s="74">
        <v>451</v>
      </c>
      <c r="F36" s="71">
        <v>28.26</v>
      </c>
      <c r="G36" s="37">
        <v>28.26</v>
      </c>
      <c r="H36" s="109">
        <f t="shared" si="0"/>
        <v>100</v>
      </c>
    </row>
    <row r="37" spans="2:8" s="48" customFormat="1" x14ac:dyDescent="0.25">
      <c r="B37" s="172" t="s">
        <v>164</v>
      </c>
      <c r="C37" s="173"/>
      <c r="D37" s="174"/>
      <c r="E37" s="74">
        <v>451</v>
      </c>
      <c r="F37" s="71">
        <v>133.09</v>
      </c>
      <c r="G37" s="37">
        <v>133.09</v>
      </c>
      <c r="H37" s="109">
        <f t="shared" si="0"/>
        <v>100</v>
      </c>
    </row>
    <row r="38" spans="2:8" s="48" customFormat="1" x14ac:dyDescent="0.25">
      <c r="B38" s="172" t="s">
        <v>166</v>
      </c>
      <c r="C38" s="173"/>
      <c r="D38" s="174"/>
      <c r="E38" s="74">
        <v>451</v>
      </c>
      <c r="F38" s="71">
        <v>231.92</v>
      </c>
      <c r="G38" s="37">
        <v>231.92</v>
      </c>
      <c r="H38" s="109">
        <f t="shared" si="0"/>
        <v>100</v>
      </c>
    </row>
    <row r="39" spans="2:8" ht="15" customHeight="1" x14ac:dyDescent="0.25">
      <c r="B39" s="176" t="s">
        <v>167</v>
      </c>
      <c r="C39" s="177"/>
      <c r="D39" s="178"/>
      <c r="E39" s="73">
        <v>451</v>
      </c>
      <c r="F39" s="72">
        <f>F40+F41</f>
        <v>118.09</v>
      </c>
      <c r="G39" s="72">
        <f>G40+G41</f>
        <v>118.09</v>
      </c>
      <c r="H39" s="109">
        <f t="shared" si="0"/>
        <v>100</v>
      </c>
    </row>
    <row r="40" spans="2:8" ht="15" customHeight="1" x14ac:dyDescent="0.25">
      <c r="B40" s="172" t="s">
        <v>168</v>
      </c>
      <c r="C40" s="173"/>
      <c r="D40" s="174"/>
      <c r="E40" s="74">
        <v>451</v>
      </c>
      <c r="F40" s="71">
        <v>97.31</v>
      </c>
      <c r="G40" s="37">
        <v>97.31</v>
      </c>
      <c r="H40" s="109">
        <f t="shared" si="0"/>
        <v>100</v>
      </c>
    </row>
    <row r="41" spans="2:8" s="48" customFormat="1" x14ac:dyDescent="0.25">
      <c r="B41" s="172" t="s">
        <v>169</v>
      </c>
      <c r="C41" s="173"/>
      <c r="D41" s="174"/>
      <c r="E41" s="74">
        <v>451</v>
      </c>
      <c r="F41" s="71">
        <v>20.78</v>
      </c>
      <c r="G41" s="37">
        <v>20.78</v>
      </c>
      <c r="H41" s="109">
        <f t="shared" si="0"/>
        <v>100</v>
      </c>
    </row>
    <row r="42" spans="2:8" s="48" customFormat="1" x14ac:dyDescent="0.25">
      <c r="B42" s="128"/>
      <c r="C42" s="129"/>
      <c r="D42" s="129"/>
      <c r="E42" s="129"/>
      <c r="F42" s="129"/>
      <c r="G42" s="129"/>
      <c r="H42" s="109" t="e">
        <f t="shared" si="0"/>
        <v>#DIV/0!</v>
      </c>
    </row>
    <row r="43" spans="2:8" ht="9.75" customHeight="1" x14ac:dyDescent="0.25">
      <c r="B43" s="179" t="s">
        <v>143</v>
      </c>
      <c r="C43" s="180"/>
      <c r="D43" s="180"/>
      <c r="E43" s="181"/>
      <c r="F43" s="27"/>
      <c r="G43" s="1"/>
      <c r="H43" s="109" t="e">
        <f t="shared" si="0"/>
        <v>#DIV/0!</v>
      </c>
    </row>
    <row r="44" spans="2:8" ht="24" customHeight="1" x14ac:dyDescent="0.25">
      <c r="B44" s="176" t="s">
        <v>173</v>
      </c>
      <c r="C44" s="177"/>
      <c r="D44" s="178"/>
      <c r="E44" s="75" t="s">
        <v>170</v>
      </c>
      <c r="F44" s="72">
        <f>F45+F47+F50+F52</f>
        <v>4805.4599999999991</v>
      </c>
      <c r="G44" s="72">
        <f>G45+G47+G50+G52</f>
        <v>4805.4599999999991</v>
      </c>
      <c r="H44" s="109">
        <f t="shared" si="0"/>
        <v>100</v>
      </c>
    </row>
    <row r="45" spans="2:8" ht="24" customHeight="1" x14ac:dyDescent="0.25">
      <c r="B45" s="176" t="s">
        <v>148</v>
      </c>
      <c r="C45" s="177"/>
      <c r="D45" s="178"/>
      <c r="E45" s="73">
        <v>451</v>
      </c>
      <c r="F45" s="72">
        <f>F46</f>
        <v>1607.34</v>
      </c>
      <c r="G45" s="72">
        <f>G46</f>
        <v>1607.34</v>
      </c>
      <c r="H45" s="109">
        <f t="shared" si="0"/>
        <v>100</v>
      </c>
    </row>
    <row r="46" spans="2:8" ht="15" customHeight="1" x14ac:dyDescent="0.25">
      <c r="B46" s="172" t="s">
        <v>174</v>
      </c>
      <c r="C46" s="173"/>
      <c r="D46" s="174"/>
      <c r="E46" s="74">
        <v>451</v>
      </c>
      <c r="F46" s="71">
        <v>1607.34</v>
      </c>
      <c r="G46" s="37">
        <v>1607.34</v>
      </c>
      <c r="H46" s="109">
        <f t="shared" si="0"/>
        <v>100</v>
      </c>
    </row>
    <row r="47" spans="2:8" ht="15" customHeight="1" x14ac:dyDescent="0.25">
      <c r="B47" s="176" t="s">
        <v>153</v>
      </c>
      <c r="C47" s="177"/>
      <c r="D47" s="178"/>
      <c r="E47" s="73"/>
      <c r="F47" s="72">
        <f>F48+F49</f>
        <v>1217.31</v>
      </c>
      <c r="G47" s="72">
        <f>G48+G49</f>
        <v>1217.31</v>
      </c>
      <c r="H47" s="109">
        <f t="shared" si="0"/>
        <v>100</v>
      </c>
    </row>
    <row r="48" spans="2:8" ht="15" customHeight="1" x14ac:dyDescent="0.25">
      <c r="B48" s="172" t="s">
        <v>155</v>
      </c>
      <c r="C48" s="173"/>
      <c r="D48" s="174"/>
      <c r="E48" s="74">
        <v>451</v>
      </c>
      <c r="F48" s="71">
        <v>468.75</v>
      </c>
      <c r="G48" s="71">
        <v>468.75</v>
      </c>
      <c r="H48" s="109">
        <f t="shared" si="0"/>
        <v>100</v>
      </c>
    </row>
    <row r="49" spans="2:8" ht="15" customHeight="1" x14ac:dyDescent="0.25">
      <c r="B49" s="172" t="s">
        <v>155</v>
      </c>
      <c r="C49" s="173"/>
      <c r="D49" s="174"/>
      <c r="E49" s="74">
        <v>121</v>
      </c>
      <c r="F49" s="71">
        <v>748.56</v>
      </c>
      <c r="G49" s="37">
        <v>748.56</v>
      </c>
      <c r="H49" s="109">
        <f t="shared" si="0"/>
        <v>100</v>
      </c>
    </row>
    <row r="50" spans="2:8" ht="15" customHeight="1" x14ac:dyDescent="0.25">
      <c r="B50" s="176" t="s">
        <v>153</v>
      </c>
      <c r="C50" s="177"/>
      <c r="D50" s="178"/>
      <c r="E50" s="73">
        <v>451</v>
      </c>
      <c r="F50" s="72">
        <f>F51</f>
        <v>1250</v>
      </c>
      <c r="G50" s="72">
        <f>G51</f>
        <v>1250</v>
      </c>
      <c r="H50" s="109">
        <f>G50/F50*100</f>
        <v>100</v>
      </c>
    </row>
    <row r="51" spans="2:8" ht="15" customHeight="1" x14ac:dyDescent="0.25">
      <c r="B51" s="172" t="s">
        <v>159</v>
      </c>
      <c r="C51" s="173"/>
      <c r="D51" s="174"/>
      <c r="E51" s="74">
        <v>451</v>
      </c>
      <c r="F51" s="71">
        <v>1250</v>
      </c>
      <c r="G51" s="37">
        <v>1250</v>
      </c>
      <c r="H51" s="109">
        <f t="shared" ref="H51" si="1">G51/F51*100</f>
        <v>100</v>
      </c>
    </row>
    <row r="52" spans="2:8" ht="15" customHeight="1" x14ac:dyDescent="0.25">
      <c r="B52" s="176" t="s">
        <v>213</v>
      </c>
      <c r="C52" s="177"/>
      <c r="D52" s="178"/>
      <c r="E52" s="73">
        <v>110</v>
      </c>
      <c r="F52" s="72">
        <f>F53</f>
        <v>730.81</v>
      </c>
      <c r="G52" s="72">
        <f>G53</f>
        <v>730.81</v>
      </c>
      <c r="H52" s="109">
        <f>G52/F52*100</f>
        <v>100</v>
      </c>
    </row>
    <row r="53" spans="2:8" ht="15" customHeight="1" x14ac:dyDescent="0.25">
      <c r="B53" s="172" t="s">
        <v>214</v>
      </c>
      <c r="C53" s="173"/>
      <c r="D53" s="174"/>
      <c r="E53" s="74">
        <v>110</v>
      </c>
      <c r="F53" s="71">
        <v>730.81</v>
      </c>
      <c r="G53" s="37">
        <v>730.81</v>
      </c>
      <c r="H53" s="109">
        <f t="shared" ref="H53" si="2">G53/F53*100</f>
        <v>100</v>
      </c>
    </row>
    <row r="54" spans="2:8" s="48" customFormat="1" x14ac:dyDescent="0.25">
      <c r="B54" s="128"/>
      <c r="C54" s="129"/>
      <c r="D54" s="129"/>
      <c r="E54" s="129"/>
      <c r="F54" s="129"/>
      <c r="G54" s="129"/>
      <c r="H54" s="109" t="e">
        <f t="shared" si="0"/>
        <v>#DIV/0!</v>
      </c>
    </row>
    <row r="55" spans="2:8" ht="9.75" customHeight="1" x14ac:dyDescent="0.25">
      <c r="B55" s="179" t="s">
        <v>143</v>
      </c>
      <c r="C55" s="180"/>
      <c r="D55" s="180"/>
      <c r="E55" s="181"/>
      <c r="F55" s="27"/>
      <c r="G55" s="1"/>
      <c r="H55" s="109" t="e">
        <f t="shared" si="0"/>
        <v>#DIV/0!</v>
      </c>
    </row>
    <row r="56" spans="2:8" ht="24" customHeight="1" x14ac:dyDescent="0.25">
      <c r="B56" s="176" t="s">
        <v>175</v>
      </c>
      <c r="C56" s="177"/>
      <c r="D56" s="178"/>
      <c r="E56" s="75" t="s">
        <v>176</v>
      </c>
      <c r="F56" s="72">
        <f>F57+F59+F61+F63+F65</f>
        <v>564028.89</v>
      </c>
      <c r="G56" s="72">
        <f>G57+G59+G61+G63+G65</f>
        <v>570192.06000000006</v>
      </c>
      <c r="H56" s="109">
        <f t="shared" si="0"/>
        <v>101.09270466624503</v>
      </c>
    </row>
    <row r="57" spans="2:8" ht="15" customHeight="1" x14ac:dyDescent="0.25">
      <c r="B57" s="176" t="s">
        <v>177</v>
      </c>
      <c r="C57" s="177"/>
      <c r="D57" s="178"/>
      <c r="E57" s="73">
        <v>51035</v>
      </c>
      <c r="F57" s="72">
        <f>F58</f>
        <v>429257.52</v>
      </c>
      <c r="G57" s="72">
        <f>G58</f>
        <v>432761.38</v>
      </c>
      <c r="H57" s="109">
        <f t="shared" si="0"/>
        <v>100.8162605980671</v>
      </c>
    </row>
    <row r="58" spans="2:8" ht="15" customHeight="1" x14ac:dyDescent="0.25">
      <c r="B58" s="172" t="s">
        <v>178</v>
      </c>
      <c r="C58" s="173"/>
      <c r="D58" s="174"/>
      <c r="E58" s="74">
        <v>51035</v>
      </c>
      <c r="F58" s="71">
        <v>429257.52</v>
      </c>
      <c r="G58" s="37">
        <v>432761.38</v>
      </c>
      <c r="H58" s="109">
        <f t="shared" si="0"/>
        <v>100.8162605980671</v>
      </c>
    </row>
    <row r="59" spans="2:8" ht="15" customHeight="1" x14ac:dyDescent="0.25">
      <c r="B59" s="176" t="s">
        <v>179</v>
      </c>
      <c r="C59" s="177"/>
      <c r="D59" s="178"/>
      <c r="E59" s="73">
        <v>51035</v>
      </c>
      <c r="F59" s="72">
        <f>F60</f>
        <v>13004.82</v>
      </c>
      <c r="G59" s="72">
        <f>G60</f>
        <v>18850.759999999998</v>
      </c>
      <c r="H59" s="109">
        <f t="shared" si="0"/>
        <v>144.95210237435043</v>
      </c>
    </row>
    <row r="60" spans="2:8" ht="15" customHeight="1" x14ac:dyDescent="0.25">
      <c r="B60" s="172" t="s">
        <v>180</v>
      </c>
      <c r="C60" s="173"/>
      <c r="D60" s="174"/>
      <c r="E60" s="74">
        <v>51035</v>
      </c>
      <c r="F60" s="71">
        <v>13004.82</v>
      </c>
      <c r="G60" s="37">
        <v>18850.759999999998</v>
      </c>
      <c r="H60" s="109">
        <f t="shared" si="0"/>
        <v>144.95210237435043</v>
      </c>
    </row>
    <row r="61" spans="2:8" ht="15" customHeight="1" x14ac:dyDescent="0.25">
      <c r="B61" s="176" t="s">
        <v>181</v>
      </c>
      <c r="C61" s="177"/>
      <c r="D61" s="178"/>
      <c r="E61" s="73">
        <v>51035</v>
      </c>
      <c r="F61" s="72">
        <f>F62</f>
        <v>71157.429999999993</v>
      </c>
      <c r="G61" s="72">
        <f>G62</f>
        <v>71544.820000000007</v>
      </c>
      <c r="H61" s="109">
        <f t="shared" si="0"/>
        <v>100.54441257926266</v>
      </c>
    </row>
    <row r="62" spans="2:8" ht="15" customHeight="1" x14ac:dyDescent="0.25">
      <c r="B62" s="172" t="s">
        <v>182</v>
      </c>
      <c r="C62" s="173"/>
      <c r="D62" s="174"/>
      <c r="E62" s="74">
        <v>51035</v>
      </c>
      <c r="F62" s="71">
        <v>71157.429999999993</v>
      </c>
      <c r="G62" s="37">
        <v>71544.820000000007</v>
      </c>
      <c r="H62" s="109">
        <f t="shared" si="0"/>
        <v>100.54441257926266</v>
      </c>
    </row>
    <row r="63" spans="2:8" ht="15" customHeight="1" x14ac:dyDescent="0.25">
      <c r="B63" s="175" t="s">
        <v>145</v>
      </c>
      <c r="C63" s="175"/>
      <c r="D63" s="175"/>
      <c r="E63" s="73">
        <v>51035</v>
      </c>
      <c r="F63" s="72">
        <f>F64</f>
        <v>48621.120000000003</v>
      </c>
      <c r="G63" s="72">
        <f>G64</f>
        <v>45047.1</v>
      </c>
      <c r="H63" s="109">
        <f t="shared" si="0"/>
        <v>92.649243785416701</v>
      </c>
    </row>
    <row r="64" spans="2:8" ht="15" customHeight="1" x14ac:dyDescent="0.25">
      <c r="B64" s="172" t="s">
        <v>183</v>
      </c>
      <c r="C64" s="173"/>
      <c r="D64" s="174"/>
      <c r="E64" s="74">
        <v>51035</v>
      </c>
      <c r="F64" s="71">
        <v>48621.120000000003</v>
      </c>
      <c r="G64" s="37">
        <v>45047.1</v>
      </c>
      <c r="H64" s="109">
        <f t="shared" si="0"/>
        <v>92.649243785416701</v>
      </c>
    </row>
    <row r="65" spans="2:8" ht="15" customHeight="1" x14ac:dyDescent="0.25">
      <c r="B65" s="176" t="s">
        <v>165</v>
      </c>
      <c r="C65" s="177"/>
      <c r="D65" s="178"/>
      <c r="E65" s="73">
        <v>51035</v>
      </c>
      <c r="F65" s="72">
        <f>F66</f>
        <v>1988</v>
      </c>
      <c r="G65" s="72">
        <f>G66</f>
        <v>1988</v>
      </c>
      <c r="H65" s="109">
        <f t="shared" si="0"/>
        <v>100</v>
      </c>
    </row>
    <row r="66" spans="2:8" ht="15" customHeight="1" x14ac:dyDescent="0.25">
      <c r="B66" s="172" t="s">
        <v>184</v>
      </c>
      <c r="C66" s="173"/>
      <c r="D66" s="174"/>
      <c r="E66" s="74">
        <v>51035</v>
      </c>
      <c r="F66" s="71">
        <v>1988</v>
      </c>
      <c r="G66" s="37">
        <v>1988</v>
      </c>
      <c r="H66" s="109">
        <f t="shared" si="0"/>
        <v>100</v>
      </c>
    </row>
    <row r="67" spans="2:8" s="48" customFormat="1" x14ac:dyDescent="0.25">
      <c r="B67" s="128"/>
      <c r="C67" s="129"/>
      <c r="D67" s="129"/>
      <c r="E67" s="129"/>
      <c r="F67" s="129"/>
      <c r="G67" s="129"/>
      <c r="H67" s="109" t="e">
        <f t="shared" si="0"/>
        <v>#DIV/0!</v>
      </c>
    </row>
    <row r="68" spans="2:8" ht="24.75" customHeight="1" x14ac:dyDescent="0.25">
      <c r="B68" s="68" t="s">
        <v>185</v>
      </c>
      <c r="C68" s="69"/>
      <c r="D68" s="70"/>
      <c r="E68" s="70"/>
      <c r="F68" s="72">
        <f>F70+F79+F84+F106+F111+F119+F125+F131+F136</f>
        <v>38342.82</v>
      </c>
      <c r="G68" s="72">
        <f>G70+G79+G84+G106+G111+G119+G125+G131+G136</f>
        <v>25013.439999999999</v>
      </c>
      <c r="H68" s="109">
        <f t="shared" si="0"/>
        <v>65.236307605961159</v>
      </c>
    </row>
    <row r="69" spans="2:8" ht="9.75" customHeight="1" x14ac:dyDescent="0.25">
      <c r="B69" s="179" t="s">
        <v>143</v>
      </c>
      <c r="C69" s="180"/>
      <c r="D69" s="180"/>
      <c r="E69" s="181"/>
      <c r="F69" s="27"/>
      <c r="G69" s="1"/>
      <c r="H69" s="109" t="e">
        <f t="shared" si="0"/>
        <v>#DIV/0!</v>
      </c>
    </row>
    <row r="70" spans="2:8" ht="24" customHeight="1" x14ac:dyDescent="0.25">
      <c r="B70" s="176" t="s">
        <v>186</v>
      </c>
      <c r="C70" s="177"/>
      <c r="D70" s="178"/>
      <c r="E70" s="75" t="s">
        <v>187</v>
      </c>
      <c r="F70" s="72">
        <f>F71+F73+F75</f>
        <v>2882.37</v>
      </c>
      <c r="G70" s="72">
        <f>G71+G73+G75</f>
        <v>2881.71</v>
      </c>
      <c r="H70" s="109">
        <f t="shared" si="0"/>
        <v>99.977102176334071</v>
      </c>
    </row>
    <row r="71" spans="2:8" ht="15" customHeight="1" x14ac:dyDescent="0.25">
      <c r="B71" s="176" t="s">
        <v>148</v>
      </c>
      <c r="C71" s="177"/>
      <c r="D71" s="178"/>
      <c r="E71" s="73">
        <v>110</v>
      </c>
      <c r="F71" s="72">
        <f>F72</f>
        <v>862.37</v>
      </c>
      <c r="G71" s="72">
        <f>G72</f>
        <v>861.71</v>
      </c>
      <c r="H71" s="109">
        <f t="shared" si="0"/>
        <v>99.923466725419487</v>
      </c>
    </row>
    <row r="72" spans="2:8" ht="15" customHeight="1" x14ac:dyDescent="0.25">
      <c r="B72" s="172" t="s">
        <v>149</v>
      </c>
      <c r="C72" s="173"/>
      <c r="D72" s="174"/>
      <c r="E72" s="74">
        <v>110</v>
      </c>
      <c r="F72" s="71">
        <v>862.37</v>
      </c>
      <c r="G72" s="37">
        <v>861.71</v>
      </c>
      <c r="H72" s="109">
        <f t="shared" si="0"/>
        <v>99.923466725419487</v>
      </c>
    </row>
    <row r="73" spans="2:8" ht="15" customHeight="1" x14ac:dyDescent="0.25">
      <c r="B73" s="176" t="s">
        <v>153</v>
      </c>
      <c r="C73" s="177"/>
      <c r="D73" s="178"/>
      <c r="E73" s="73">
        <v>110</v>
      </c>
      <c r="F73" s="72">
        <f>F74</f>
        <v>1670</v>
      </c>
      <c r="G73" s="72">
        <f>G74</f>
        <v>1670</v>
      </c>
      <c r="H73" s="109">
        <f t="shared" si="0"/>
        <v>100</v>
      </c>
    </row>
    <row r="74" spans="2:8" s="48" customFormat="1" x14ac:dyDescent="0.25">
      <c r="B74" s="172" t="s">
        <v>161</v>
      </c>
      <c r="C74" s="173"/>
      <c r="D74" s="174"/>
      <c r="E74" s="74">
        <v>110</v>
      </c>
      <c r="F74" s="71">
        <v>1670</v>
      </c>
      <c r="G74" s="37">
        <v>1670</v>
      </c>
      <c r="H74" s="109">
        <f t="shared" si="0"/>
        <v>100</v>
      </c>
    </row>
    <row r="75" spans="2:8" ht="15" customHeight="1" x14ac:dyDescent="0.25">
      <c r="B75" s="176" t="s">
        <v>165</v>
      </c>
      <c r="C75" s="177"/>
      <c r="D75" s="178"/>
      <c r="E75" s="73">
        <v>110</v>
      </c>
      <c r="F75" s="72">
        <f>F76</f>
        <v>350</v>
      </c>
      <c r="G75" s="72">
        <f>G76</f>
        <v>350</v>
      </c>
      <c r="H75" s="109">
        <f t="shared" si="0"/>
        <v>100</v>
      </c>
    </row>
    <row r="76" spans="2:8" s="48" customFormat="1" x14ac:dyDescent="0.25">
      <c r="B76" s="172" t="s">
        <v>166</v>
      </c>
      <c r="C76" s="173"/>
      <c r="D76" s="174"/>
      <c r="E76" s="74">
        <v>110</v>
      </c>
      <c r="F76" s="71">
        <v>350</v>
      </c>
      <c r="G76" s="37">
        <v>350</v>
      </c>
      <c r="H76" s="109">
        <f t="shared" si="0"/>
        <v>100</v>
      </c>
    </row>
    <row r="77" spans="2:8" s="48" customFormat="1" x14ac:dyDescent="0.25">
      <c r="B77" s="130"/>
      <c r="C77" s="118"/>
      <c r="D77" s="118"/>
      <c r="E77" s="119"/>
      <c r="F77" s="120"/>
      <c r="G77" s="120"/>
      <c r="H77" s="109"/>
    </row>
    <row r="78" spans="2:8" ht="9.75" customHeight="1" x14ac:dyDescent="0.25">
      <c r="B78" s="179" t="s">
        <v>143</v>
      </c>
      <c r="C78" s="180"/>
      <c r="D78" s="180"/>
      <c r="E78" s="181"/>
      <c r="F78" s="27"/>
      <c r="G78" s="1"/>
      <c r="H78" s="109" t="e">
        <f t="shared" ref="H78:H81" si="3">G78/F78*100</f>
        <v>#DIV/0!</v>
      </c>
    </row>
    <row r="79" spans="2:8" ht="24" customHeight="1" x14ac:dyDescent="0.25">
      <c r="B79" s="176" t="s">
        <v>215</v>
      </c>
      <c r="C79" s="177"/>
      <c r="D79" s="178"/>
      <c r="E79" s="75" t="s">
        <v>187</v>
      </c>
      <c r="F79" s="72">
        <f>F80</f>
        <v>3125</v>
      </c>
      <c r="G79" s="72">
        <f>G80</f>
        <v>3125</v>
      </c>
      <c r="H79" s="109">
        <f t="shared" si="3"/>
        <v>100</v>
      </c>
    </row>
    <row r="80" spans="2:8" ht="15" customHeight="1" x14ac:dyDescent="0.25">
      <c r="B80" s="176" t="s">
        <v>216</v>
      </c>
      <c r="C80" s="177"/>
      <c r="D80" s="178"/>
      <c r="E80" s="73">
        <v>110</v>
      </c>
      <c r="F80" s="72">
        <f>F81</f>
        <v>3125</v>
      </c>
      <c r="G80" s="72">
        <f>G81</f>
        <v>3125</v>
      </c>
      <c r="H80" s="109">
        <f t="shared" si="3"/>
        <v>100</v>
      </c>
    </row>
    <row r="81" spans="2:8" ht="15" customHeight="1" x14ac:dyDescent="0.25">
      <c r="B81" s="172" t="s">
        <v>217</v>
      </c>
      <c r="C81" s="173"/>
      <c r="D81" s="174"/>
      <c r="E81" s="74">
        <v>110</v>
      </c>
      <c r="F81" s="71">
        <v>3125</v>
      </c>
      <c r="G81" s="37">
        <v>3125</v>
      </c>
      <c r="H81" s="109">
        <f t="shared" si="3"/>
        <v>100</v>
      </c>
    </row>
    <row r="82" spans="2:8" x14ac:dyDescent="0.25">
      <c r="B82" s="131"/>
      <c r="C82" s="132"/>
      <c r="D82" s="132"/>
      <c r="E82" s="132"/>
      <c r="F82" s="132"/>
      <c r="G82" s="132"/>
      <c r="H82" s="109" t="e">
        <f t="shared" si="0"/>
        <v>#DIV/0!</v>
      </c>
    </row>
    <row r="83" spans="2:8" ht="9.75" customHeight="1" x14ac:dyDescent="0.25">
      <c r="B83" s="179" t="s">
        <v>143</v>
      </c>
      <c r="C83" s="180"/>
      <c r="D83" s="180"/>
      <c r="E83" s="181"/>
      <c r="F83" s="27"/>
      <c r="G83" s="1"/>
      <c r="H83" s="109" t="e">
        <f t="shared" ref="H83:H138" si="4">G83/F83*100</f>
        <v>#DIV/0!</v>
      </c>
    </row>
    <row r="84" spans="2:8" ht="24" customHeight="1" x14ac:dyDescent="0.25">
      <c r="B84" s="176" t="s">
        <v>188</v>
      </c>
      <c r="C84" s="177"/>
      <c r="D84" s="178"/>
      <c r="E84" s="75" t="s">
        <v>170</v>
      </c>
      <c r="F84" s="72">
        <f>F85+F87+F91+F94+F96+F101</f>
        <v>6525.79</v>
      </c>
      <c r="G84" s="72">
        <f>G85+G87+G91+G94+G96+G101</f>
        <v>1992.71</v>
      </c>
      <c r="H84" s="109">
        <f t="shared" si="4"/>
        <v>30.535919789021715</v>
      </c>
    </row>
    <row r="85" spans="2:8" ht="15" customHeight="1" x14ac:dyDescent="0.25">
      <c r="B85" s="176" t="s">
        <v>177</v>
      </c>
      <c r="C85" s="177"/>
      <c r="D85" s="178"/>
      <c r="E85" s="73"/>
      <c r="F85" s="72">
        <f>F86</f>
        <v>800</v>
      </c>
      <c r="G85" s="72">
        <f>G86</f>
        <v>0</v>
      </c>
      <c r="H85" s="109">
        <f t="shared" si="4"/>
        <v>0</v>
      </c>
    </row>
    <row r="86" spans="2:8" ht="15" customHeight="1" x14ac:dyDescent="0.25">
      <c r="B86" s="172" t="s">
        <v>178</v>
      </c>
      <c r="C86" s="173"/>
      <c r="D86" s="174"/>
      <c r="E86" s="74">
        <v>5103</v>
      </c>
      <c r="F86" s="71">
        <v>800</v>
      </c>
      <c r="G86" s="37">
        <v>0</v>
      </c>
      <c r="H86" s="109">
        <f t="shared" si="4"/>
        <v>0</v>
      </c>
    </row>
    <row r="87" spans="2:8" ht="15" customHeight="1" x14ac:dyDescent="0.25">
      <c r="B87" s="176" t="s">
        <v>148</v>
      </c>
      <c r="C87" s="177"/>
      <c r="D87" s="178"/>
      <c r="E87" s="73"/>
      <c r="F87" s="72">
        <f>F88+F89+F90</f>
        <v>1180</v>
      </c>
      <c r="G87" s="72">
        <f>G88+G89+G90</f>
        <v>948.4</v>
      </c>
      <c r="H87" s="109">
        <f t="shared" si="4"/>
        <v>80.372881355932208</v>
      </c>
    </row>
    <row r="88" spans="2:8" ht="15" customHeight="1" x14ac:dyDescent="0.25">
      <c r="B88" s="172" t="s">
        <v>149</v>
      </c>
      <c r="C88" s="173"/>
      <c r="D88" s="174"/>
      <c r="E88" s="74">
        <v>42034</v>
      </c>
      <c r="F88" s="71">
        <v>300</v>
      </c>
      <c r="G88" s="71">
        <v>0</v>
      </c>
      <c r="H88" s="109">
        <f t="shared" si="4"/>
        <v>0</v>
      </c>
    </row>
    <row r="89" spans="2:8" ht="15" customHeight="1" x14ac:dyDescent="0.25">
      <c r="B89" s="172" t="s">
        <v>150</v>
      </c>
      <c r="C89" s="173"/>
      <c r="D89" s="174"/>
      <c r="E89" s="74">
        <v>5103</v>
      </c>
      <c r="F89" s="71">
        <v>80</v>
      </c>
      <c r="G89" s="37">
        <v>0</v>
      </c>
      <c r="H89" s="109">
        <f t="shared" si="4"/>
        <v>0</v>
      </c>
    </row>
    <row r="90" spans="2:8" ht="15" customHeight="1" x14ac:dyDescent="0.25">
      <c r="B90" s="172" t="s">
        <v>150</v>
      </c>
      <c r="C90" s="173"/>
      <c r="D90" s="174"/>
      <c r="E90" s="74">
        <v>42034</v>
      </c>
      <c r="F90" s="71">
        <v>800</v>
      </c>
      <c r="G90" s="37">
        <v>948.4</v>
      </c>
      <c r="H90" s="109">
        <f t="shared" si="4"/>
        <v>118.55</v>
      </c>
    </row>
    <row r="91" spans="2:8" ht="15" customHeight="1" x14ac:dyDescent="0.25">
      <c r="B91" s="176" t="s">
        <v>153</v>
      </c>
      <c r="C91" s="177"/>
      <c r="D91" s="178"/>
      <c r="E91" s="73"/>
      <c r="F91" s="72">
        <f>F92+F93</f>
        <v>833.18</v>
      </c>
      <c r="G91" s="72">
        <f>G92+G93</f>
        <v>0</v>
      </c>
      <c r="H91" s="109">
        <f t="shared" si="4"/>
        <v>0</v>
      </c>
    </row>
    <row r="92" spans="2:8" s="48" customFormat="1" x14ac:dyDescent="0.25">
      <c r="B92" s="172" t="s">
        <v>157</v>
      </c>
      <c r="C92" s="173"/>
      <c r="D92" s="174"/>
      <c r="E92" s="74">
        <v>53</v>
      </c>
      <c r="F92" s="71">
        <v>800</v>
      </c>
      <c r="G92" s="37">
        <v>0</v>
      </c>
      <c r="H92" s="109">
        <f t="shared" si="4"/>
        <v>0</v>
      </c>
    </row>
    <row r="93" spans="2:8" s="48" customFormat="1" x14ac:dyDescent="0.25">
      <c r="B93" s="172" t="s">
        <v>208</v>
      </c>
      <c r="C93" s="173"/>
      <c r="D93" s="174"/>
      <c r="E93" s="74">
        <v>42034</v>
      </c>
      <c r="F93" s="71">
        <v>33.18</v>
      </c>
      <c r="G93" s="71">
        <v>0</v>
      </c>
      <c r="H93" s="109">
        <f t="shared" si="4"/>
        <v>0</v>
      </c>
    </row>
    <row r="94" spans="2:8" ht="15" customHeight="1" x14ac:dyDescent="0.25">
      <c r="B94" s="176" t="s">
        <v>165</v>
      </c>
      <c r="C94" s="177"/>
      <c r="D94" s="178"/>
      <c r="E94" s="73"/>
      <c r="F94" s="72">
        <f>F95</f>
        <v>200</v>
      </c>
      <c r="G94" s="72">
        <f>G95</f>
        <v>0</v>
      </c>
      <c r="H94" s="109">
        <f t="shared" si="4"/>
        <v>0</v>
      </c>
    </row>
    <row r="95" spans="2:8" ht="15" customHeight="1" x14ac:dyDescent="0.25">
      <c r="B95" s="172" t="s">
        <v>189</v>
      </c>
      <c r="C95" s="173"/>
      <c r="D95" s="174"/>
      <c r="E95" s="74">
        <v>5103</v>
      </c>
      <c r="F95" s="71">
        <v>200</v>
      </c>
      <c r="G95" s="37">
        <v>0</v>
      </c>
      <c r="H95" s="109">
        <f t="shared" si="4"/>
        <v>0</v>
      </c>
    </row>
    <row r="96" spans="2:8" ht="15" customHeight="1" x14ac:dyDescent="0.25">
      <c r="B96" s="176" t="s">
        <v>165</v>
      </c>
      <c r="C96" s="177"/>
      <c r="D96" s="178"/>
      <c r="E96" s="73"/>
      <c r="F96" s="72">
        <f>F97+F98+F99+F100</f>
        <v>3212.61</v>
      </c>
      <c r="G96" s="72">
        <f>G97+G98+G99+G100</f>
        <v>734.31</v>
      </c>
      <c r="H96" s="109">
        <f t="shared" si="4"/>
        <v>22.857116176566713</v>
      </c>
    </row>
    <row r="97" spans="2:8" s="48" customFormat="1" x14ac:dyDescent="0.25">
      <c r="B97" s="172" t="s">
        <v>166</v>
      </c>
      <c r="C97" s="173"/>
      <c r="D97" s="174"/>
      <c r="E97" s="74">
        <v>31</v>
      </c>
      <c r="F97" s="71">
        <v>712.61</v>
      </c>
      <c r="G97" s="37">
        <v>0</v>
      </c>
      <c r="H97" s="109">
        <f t="shared" si="4"/>
        <v>0</v>
      </c>
    </row>
    <row r="98" spans="2:8" ht="15" customHeight="1" x14ac:dyDescent="0.25">
      <c r="B98" s="172" t="s">
        <v>166</v>
      </c>
      <c r="C98" s="173"/>
      <c r="D98" s="174"/>
      <c r="E98" s="74">
        <v>5103</v>
      </c>
      <c r="F98" s="71">
        <v>400</v>
      </c>
      <c r="G98" s="37">
        <v>107.01</v>
      </c>
      <c r="H98" s="109">
        <f t="shared" si="4"/>
        <v>26.752500000000001</v>
      </c>
    </row>
    <row r="99" spans="2:8" ht="15" customHeight="1" x14ac:dyDescent="0.25">
      <c r="B99" s="172" t="s">
        <v>166</v>
      </c>
      <c r="C99" s="173"/>
      <c r="D99" s="174"/>
      <c r="E99" s="74">
        <v>53</v>
      </c>
      <c r="F99" s="71">
        <v>2000</v>
      </c>
      <c r="G99" s="37">
        <v>562.5</v>
      </c>
      <c r="H99" s="109">
        <f t="shared" si="4"/>
        <v>28.125</v>
      </c>
    </row>
    <row r="100" spans="2:8" ht="15" customHeight="1" x14ac:dyDescent="0.25">
      <c r="B100" s="172" t="s">
        <v>166</v>
      </c>
      <c r="C100" s="173"/>
      <c r="D100" s="174"/>
      <c r="E100" s="74">
        <v>42034</v>
      </c>
      <c r="F100" s="71">
        <v>100</v>
      </c>
      <c r="G100" s="37">
        <v>64.8</v>
      </c>
      <c r="H100" s="109">
        <f t="shared" si="4"/>
        <v>64.8</v>
      </c>
    </row>
    <row r="101" spans="2:8" ht="23.25" customHeight="1" x14ac:dyDescent="0.25">
      <c r="B101" s="175" t="s">
        <v>171</v>
      </c>
      <c r="C101" s="175"/>
      <c r="D101" s="175"/>
      <c r="E101" s="73"/>
      <c r="F101" s="72">
        <f>F102+F103</f>
        <v>300</v>
      </c>
      <c r="G101" s="72">
        <f>G102+G103</f>
        <v>310</v>
      </c>
      <c r="H101" s="109">
        <f t="shared" si="4"/>
        <v>103.33333333333334</v>
      </c>
    </row>
    <row r="102" spans="2:8" ht="15" customHeight="1" x14ac:dyDescent="0.25">
      <c r="B102" s="172" t="s">
        <v>172</v>
      </c>
      <c r="C102" s="173"/>
      <c r="D102" s="174"/>
      <c r="E102" s="74">
        <v>51034</v>
      </c>
      <c r="F102" s="71">
        <v>300</v>
      </c>
      <c r="G102" s="37">
        <v>0</v>
      </c>
      <c r="H102" s="109">
        <f t="shared" si="4"/>
        <v>0</v>
      </c>
    </row>
    <row r="103" spans="2:8" ht="15" customHeight="1" x14ac:dyDescent="0.25">
      <c r="B103" s="172" t="s">
        <v>172</v>
      </c>
      <c r="C103" s="173"/>
      <c r="D103" s="174"/>
      <c r="E103" s="74">
        <v>5103</v>
      </c>
      <c r="F103" s="71">
        <v>0</v>
      </c>
      <c r="G103" s="37">
        <v>310</v>
      </c>
      <c r="H103" s="109" t="e">
        <f t="shared" ref="H103" si="5">G103/F103*100</f>
        <v>#DIV/0!</v>
      </c>
    </row>
    <row r="104" spans="2:8" x14ac:dyDescent="0.25">
      <c r="B104" s="131"/>
      <c r="C104" s="132"/>
      <c r="D104" s="132"/>
      <c r="E104" s="132"/>
      <c r="F104" s="132"/>
      <c r="G104" s="132"/>
      <c r="H104" s="109" t="e">
        <f t="shared" si="4"/>
        <v>#DIV/0!</v>
      </c>
    </row>
    <row r="105" spans="2:8" ht="9.75" customHeight="1" x14ac:dyDescent="0.25">
      <c r="B105" s="179" t="s">
        <v>193</v>
      </c>
      <c r="C105" s="180"/>
      <c r="D105" s="180"/>
      <c r="E105" s="181"/>
      <c r="F105" s="27"/>
      <c r="G105" s="1"/>
      <c r="H105" s="109" t="e">
        <f t="shared" si="4"/>
        <v>#DIV/0!</v>
      </c>
    </row>
    <row r="106" spans="2:8" ht="24" customHeight="1" x14ac:dyDescent="0.25">
      <c r="B106" s="176" t="s">
        <v>190</v>
      </c>
      <c r="C106" s="177"/>
      <c r="D106" s="178"/>
      <c r="E106" s="75" t="s">
        <v>191</v>
      </c>
      <c r="F106" s="72">
        <f>F107</f>
        <v>3981.68</v>
      </c>
      <c r="G106" s="72">
        <f>G107</f>
        <v>0</v>
      </c>
      <c r="H106" s="109">
        <f t="shared" si="4"/>
        <v>0</v>
      </c>
    </row>
    <row r="107" spans="2:8" ht="15" customHeight="1" x14ac:dyDescent="0.25">
      <c r="B107" s="176" t="s">
        <v>148</v>
      </c>
      <c r="C107" s="177"/>
      <c r="D107" s="178"/>
      <c r="E107" s="73">
        <v>41</v>
      </c>
      <c r="F107" s="72">
        <f>F108</f>
        <v>3981.68</v>
      </c>
      <c r="G107" s="72">
        <f>G108</f>
        <v>0</v>
      </c>
      <c r="H107" s="109">
        <f t="shared" si="4"/>
        <v>0</v>
      </c>
    </row>
    <row r="108" spans="2:8" ht="15" customHeight="1" x14ac:dyDescent="0.25">
      <c r="B108" s="172" t="s">
        <v>150</v>
      </c>
      <c r="C108" s="173"/>
      <c r="D108" s="174"/>
      <c r="E108" s="74">
        <v>41</v>
      </c>
      <c r="F108" s="71">
        <v>3981.68</v>
      </c>
      <c r="G108" s="37">
        <v>0</v>
      </c>
      <c r="H108" s="109">
        <f t="shared" si="4"/>
        <v>0</v>
      </c>
    </row>
    <row r="109" spans="2:8" x14ac:dyDescent="0.25">
      <c r="B109" s="131"/>
      <c r="C109" s="132"/>
      <c r="D109" s="132"/>
      <c r="E109" s="132"/>
      <c r="F109" s="132"/>
      <c r="G109" s="132"/>
      <c r="H109" s="109" t="e">
        <f t="shared" si="4"/>
        <v>#DIV/0!</v>
      </c>
    </row>
    <row r="110" spans="2:8" ht="9.75" customHeight="1" x14ac:dyDescent="0.25">
      <c r="B110" s="179" t="s">
        <v>193</v>
      </c>
      <c r="C110" s="180"/>
      <c r="D110" s="180"/>
      <c r="E110" s="181"/>
      <c r="F110" s="27"/>
      <c r="G110" s="1"/>
      <c r="H110" s="109" t="e">
        <f t="shared" si="4"/>
        <v>#DIV/0!</v>
      </c>
    </row>
    <row r="111" spans="2:8" ht="24" customHeight="1" x14ac:dyDescent="0.25">
      <c r="B111" s="176" t="s">
        <v>192</v>
      </c>
      <c r="C111" s="177"/>
      <c r="D111" s="178"/>
      <c r="E111" s="75" t="s">
        <v>170</v>
      </c>
      <c r="F111" s="72">
        <f>F112</f>
        <v>1088.67</v>
      </c>
      <c r="G111" s="72">
        <f>G112</f>
        <v>335.35</v>
      </c>
      <c r="H111" s="109">
        <f t="shared" si="4"/>
        <v>30.803641140106734</v>
      </c>
    </row>
    <row r="112" spans="2:8" ht="15" customHeight="1" x14ac:dyDescent="0.25">
      <c r="B112" s="176" t="s">
        <v>148</v>
      </c>
      <c r="C112" s="177"/>
      <c r="D112" s="178"/>
      <c r="E112" s="73"/>
      <c r="F112" s="72">
        <f>F113+F114+F115+F116</f>
        <v>1088.67</v>
      </c>
      <c r="G112" s="72">
        <f>G113+G114+G115+G116</f>
        <v>335.35</v>
      </c>
      <c r="H112" s="109">
        <f t="shared" si="4"/>
        <v>30.803641140106734</v>
      </c>
    </row>
    <row r="113" spans="2:8" ht="15" customHeight="1" x14ac:dyDescent="0.25">
      <c r="B113" s="172" t="s">
        <v>150</v>
      </c>
      <c r="C113" s="173"/>
      <c r="D113" s="174"/>
      <c r="E113" s="74">
        <v>540097</v>
      </c>
      <c r="F113" s="71">
        <v>236.69</v>
      </c>
      <c r="G113" s="37">
        <v>236.69</v>
      </c>
      <c r="H113" s="109">
        <f t="shared" si="4"/>
        <v>100</v>
      </c>
    </row>
    <row r="114" spans="2:8" ht="15" customHeight="1" x14ac:dyDescent="0.25">
      <c r="B114" s="172" t="s">
        <v>150</v>
      </c>
      <c r="C114" s="173"/>
      <c r="D114" s="174"/>
      <c r="E114" s="74">
        <v>511801</v>
      </c>
      <c r="F114" s="71">
        <v>51.1</v>
      </c>
      <c r="G114" s="37">
        <v>15.96</v>
      </c>
      <c r="H114" s="109">
        <f t="shared" si="4"/>
        <v>31.232876712328768</v>
      </c>
    </row>
    <row r="115" spans="2:8" ht="15" customHeight="1" x14ac:dyDescent="0.25">
      <c r="B115" s="172" t="s">
        <v>150</v>
      </c>
      <c r="C115" s="173"/>
      <c r="D115" s="174"/>
      <c r="E115" s="74">
        <v>190003</v>
      </c>
      <c r="F115" s="71">
        <v>718.18</v>
      </c>
      <c r="G115" s="37">
        <v>0</v>
      </c>
      <c r="H115" s="109">
        <f t="shared" si="4"/>
        <v>0</v>
      </c>
    </row>
    <row r="116" spans="2:8" ht="15" customHeight="1" x14ac:dyDescent="0.25">
      <c r="B116" s="172" t="s">
        <v>150</v>
      </c>
      <c r="C116" s="173"/>
      <c r="D116" s="174"/>
      <c r="E116" s="74">
        <v>121</v>
      </c>
      <c r="F116" s="71">
        <v>82.7</v>
      </c>
      <c r="G116" s="37">
        <v>82.7</v>
      </c>
      <c r="H116" s="109">
        <f t="shared" si="4"/>
        <v>100</v>
      </c>
    </row>
    <row r="117" spans="2:8" x14ac:dyDescent="0.25">
      <c r="B117" s="131"/>
      <c r="C117" s="132"/>
      <c r="D117" s="132"/>
      <c r="E117" s="132"/>
      <c r="F117" s="132"/>
      <c r="G117" s="132"/>
      <c r="H117" s="109" t="e">
        <f t="shared" si="4"/>
        <v>#DIV/0!</v>
      </c>
    </row>
    <row r="118" spans="2:8" ht="9.75" customHeight="1" x14ac:dyDescent="0.25">
      <c r="B118" s="179" t="s">
        <v>143</v>
      </c>
      <c r="C118" s="180"/>
      <c r="D118" s="180"/>
      <c r="E118" s="181"/>
      <c r="F118" s="27"/>
      <c r="G118" s="1"/>
      <c r="H118" s="109" t="e">
        <f t="shared" ref="H118:H121" si="6">G118/F118*100</f>
        <v>#DIV/0!</v>
      </c>
    </row>
    <row r="119" spans="2:8" ht="24" customHeight="1" x14ac:dyDescent="0.25">
      <c r="B119" s="176" t="s">
        <v>218</v>
      </c>
      <c r="C119" s="177"/>
      <c r="D119" s="178"/>
      <c r="E119" s="75" t="s">
        <v>187</v>
      </c>
      <c r="F119" s="72">
        <f>F120</f>
        <v>300</v>
      </c>
      <c r="G119" s="72">
        <f>G120</f>
        <v>298.77999999999997</v>
      </c>
      <c r="H119" s="109">
        <f t="shared" si="6"/>
        <v>99.59333333333332</v>
      </c>
    </row>
    <row r="120" spans="2:8" ht="15" customHeight="1" x14ac:dyDescent="0.25">
      <c r="B120" s="176" t="s">
        <v>148</v>
      </c>
      <c r="C120" s="177"/>
      <c r="D120" s="178"/>
      <c r="E120" s="73">
        <v>110</v>
      </c>
      <c r="F120" s="72">
        <f>F121</f>
        <v>300</v>
      </c>
      <c r="G120" s="72">
        <f>G121</f>
        <v>298.77999999999997</v>
      </c>
      <c r="H120" s="109">
        <f t="shared" si="6"/>
        <v>99.59333333333332</v>
      </c>
    </row>
    <row r="121" spans="2:8" ht="15" customHeight="1" x14ac:dyDescent="0.25">
      <c r="B121" s="172" t="s">
        <v>149</v>
      </c>
      <c r="C121" s="173"/>
      <c r="D121" s="174"/>
      <c r="E121" s="74">
        <v>110</v>
      </c>
      <c r="F121" s="71">
        <v>300</v>
      </c>
      <c r="G121" s="37">
        <v>298.77999999999997</v>
      </c>
      <c r="H121" s="109">
        <f t="shared" si="6"/>
        <v>99.59333333333332</v>
      </c>
    </row>
    <row r="122" spans="2:8" x14ac:dyDescent="0.25">
      <c r="B122" s="131"/>
      <c r="C122" s="132"/>
      <c r="D122" s="132"/>
      <c r="E122" s="132"/>
      <c r="F122" s="132"/>
      <c r="G122" s="132"/>
      <c r="H122" s="109"/>
    </row>
    <row r="123" spans="2:8" x14ac:dyDescent="0.25">
      <c r="B123" s="131"/>
      <c r="C123" s="132"/>
      <c r="D123" s="132"/>
      <c r="E123" s="132"/>
      <c r="F123" s="132"/>
      <c r="G123" s="132"/>
      <c r="H123" s="109"/>
    </row>
    <row r="124" spans="2:8" ht="9.75" customHeight="1" x14ac:dyDescent="0.25">
      <c r="B124" s="179" t="s">
        <v>193</v>
      </c>
      <c r="C124" s="180"/>
      <c r="D124" s="180"/>
      <c r="E124" s="181"/>
      <c r="F124" s="27"/>
      <c r="G124" s="1"/>
      <c r="H124" s="109" t="e">
        <f t="shared" si="4"/>
        <v>#DIV/0!</v>
      </c>
    </row>
    <row r="125" spans="2:8" ht="24" customHeight="1" x14ac:dyDescent="0.25">
      <c r="B125" s="176" t="s">
        <v>194</v>
      </c>
      <c r="C125" s="177"/>
      <c r="D125" s="178"/>
      <c r="E125" s="75" t="s">
        <v>195</v>
      </c>
      <c r="F125" s="72">
        <f>F126</f>
        <v>7193.0599999999995</v>
      </c>
      <c r="G125" s="72">
        <f>G126</f>
        <v>3193.06</v>
      </c>
      <c r="H125" s="109">
        <f t="shared" si="4"/>
        <v>44.390843396273631</v>
      </c>
    </row>
    <row r="126" spans="2:8" ht="23.25" customHeight="1" x14ac:dyDescent="0.25">
      <c r="B126" s="175" t="s">
        <v>171</v>
      </c>
      <c r="C126" s="175"/>
      <c r="D126" s="175"/>
      <c r="E126" s="73"/>
      <c r="F126" s="72">
        <f>F127+F128</f>
        <v>7193.0599999999995</v>
      </c>
      <c r="G126" s="72">
        <f>G127+G128</f>
        <v>3193.06</v>
      </c>
      <c r="H126" s="109">
        <f t="shared" si="4"/>
        <v>44.390843396273631</v>
      </c>
    </row>
    <row r="127" spans="2:8" ht="15" customHeight="1" x14ac:dyDescent="0.25">
      <c r="B127" s="172" t="s">
        <v>172</v>
      </c>
      <c r="C127" s="173"/>
      <c r="D127" s="174"/>
      <c r="E127" s="74">
        <v>51034</v>
      </c>
      <c r="F127" s="71">
        <v>4000</v>
      </c>
      <c r="G127" s="37">
        <v>0</v>
      </c>
      <c r="H127" s="109">
        <f t="shared" si="4"/>
        <v>0</v>
      </c>
    </row>
    <row r="128" spans="2:8" ht="15" customHeight="1" x14ac:dyDescent="0.25">
      <c r="B128" s="172" t="s">
        <v>172</v>
      </c>
      <c r="C128" s="173"/>
      <c r="D128" s="174"/>
      <c r="E128" s="74">
        <v>42034</v>
      </c>
      <c r="F128" s="71">
        <v>3193.06</v>
      </c>
      <c r="G128" s="37">
        <v>3193.06</v>
      </c>
      <c r="H128" s="109">
        <f t="shared" si="4"/>
        <v>100</v>
      </c>
    </row>
    <row r="129" spans="2:8" x14ac:dyDescent="0.25">
      <c r="B129" s="131"/>
      <c r="C129" s="132"/>
      <c r="D129" s="132"/>
      <c r="E129" s="132"/>
      <c r="F129" s="132"/>
      <c r="G129" s="132"/>
      <c r="H129" s="109" t="e">
        <f t="shared" si="4"/>
        <v>#DIV/0!</v>
      </c>
    </row>
    <row r="130" spans="2:8" ht="9.75" customHeight="1" x14ac:dyDescent="0.25">
      <c r="B130" s="179" t="s">
        <v>143</v>
      </c>
      <c r="C130" s="180"/>
      <c r="D130" s="180"/>
      <c r="E130" s="181"/>
      <c r="F130" s="27"/>
      <c r="G130" s="1"/>
      <c r="H130" s="109" t="e">
        <f t="shared" si="4"/>
        <v>#DIV/0!</v>
      </c>
    </row>
    <row r="131" spans="2:8" ht="24" customHeight="1" x14ac:dyDescent="0.25">
      <c r="B131" s="176" t="s">
        <v>196</v>
      </c>
      <c r="C131" s="177"/>
      <c r="D131" s="178"/>
      <c r="E131" s="75" t="s">
        <v>197</v>
      </c>
      <c r="F131" s="72">
        <f>F132</f>
        <v>13133.75</v>
      </c>
      <c r="G131" s="72">
        <f>G132</f>
        <v>13074.39</v>
      </c>
      <c r="H131" s="109">
        <f t="shared" si="4"/>
        <v>99.548034643570944</v>
      </c>
    </row>
    <row r="132" spans="2:8" ht="15" customHeight="1" x14ac:dyDescent="0.25">
      <c r="B132" s="176" t="s">
        <v>148</v>
      </c>
      <c r="C132" s="177"/>
      <c r="D132" s="178"/>
      <c r="E132" s="73">
        <v>510391</v>
      </c>
      <c r="F132" s="72">
        <f>F133</f>
        <v>13133.75</v>
      </c>
      <c r="G132" s="72">
        <f>G133</f>
        <v>13074.39</v>
      </c>
      <c r="H132" s="109">
        <f t="shared" si="4"/>
        <v>99.548034643570944</v>
      </c>
    </row>
    <row r="133" spans="2:8" ht="15" customHeight="1" x14ac:dyDescent="0.25">
      <c r="B133" s="172" t="s">
        <v>150</v>
      </c>
      <c r="C133" s="173"/>
      <c r="D133" s="174"/>
      <c r="E133" s="74">
        <v>510391</v>
      </c>
      <c r="F133" s="71">
        <v>13133.75</v>
      </c>
      <c r="G133" s="37">
        <v>13074.39</v>
      </c>
      <c r="H133" s="109">
        <f t="shared" si="4"/>
        <v>99.548034643570944</v>
      </c>
    </row>
    <row r="134" spans="2:8" x14ac:dyDescent="0.25">
      <c r="B134" s="131"/>
      <c r="C134" s="132"/>
      <c r="D134" s="132"/>
      <c r="E134" s="132"/>
      <c r="F134" s="132"/>
      <c r="G134" s="132"/>
      <c r="H134" s="109" t="e">
        <f t="shared" si="4"/>
        <v>#DIV/0!</v>
      </c>
    </row>
    <row r="135" spans="2:8" ht="9.75" customHeight="1" x14ac:dyDescent="0.25">
      <c r="B135" s="179" t="s">
        <v>143</v>
      </c>
      <c r="C135" s="180"/>
      <c r="D135" s="180"/>
      <c r="E135" s="181"/>
      <c r="F135" s="27"/>
      <c r="G135" s="1"/>
      <c r="H135" s="109" t="e">
        <f t="shared" si="4"/>
        <v>#DIV/0!</v>
      </c>
    </row>
    <row r="136" spans="2:8" ht="24" customHeight="1" x14ac:dyDescent="0.25">
      <c r="B136" s="176" t="s">
        <v>198</v>
      </c>
      <c r="C136" s="177"/>
      <c r="D136" s="178"/>
      <c r="E136" s="75" t="s">
        <v>199</v>
      </c>
      <c r="F136" s="72">
        <f>F137</f>
        <v>112.5</v>
      </c>
      <c r="G136" s="72">
        <f>G137</f>
        <v>112.44</v>
      </c>
      <c r="H136" s="109">
        <f t="shared" si="4"/>
        <v>99.946666666666658</v>
      </c>
    </row>
    <row r="137" spans="2:8" ht="15" customHeight="1" x14ac:dyDescent="0.25">
      <c r="B137" s="176" t="s">
        <v>200</v>
      </c>
      <c r="C137" s="177"/>
      <c r="D137" s="178"/>
      <c r="E137" s="73">
        <v>511903</v>
      </c>
      <c r="F137" s="72">
        <f>F138</f>
        <v>112.5</v>
      </c>
      <c r="G137" s="72">
        <f>G138</f>
        <v>112.44</v>
      </c>
      <c r="H137" s="109">
        <f t="shared" si="4"/>
        <v>99.946666666666658</v>
      </c>
    </row>
    <row r="138" spans="2:8" ht="15" customHeight="1" x14ac:dyDescent="0.25">
      <c r="B138" s="172" t="s">
        <v>201</v>
      </c>
      <c r="C138" s="173"/>
      <c r="D138" s="174"/>
      <c r="E138" s="74">
        <v>511903</v>
      </c>
      <c r="F138" s="71">
        <v>112.5</v>
      </c>
      <c r="G138" s="37">
        <v>112.44</v>
      </c>
      <c r="H138" s="109">
        <f t="shared" si="4"/>
        <v>99.946666666666658</v>
      </c>
    </row>
  </sheetData>
  <mergeCells count="121">
    <mergeCell ref="B50:D50"/>
    <mergeCell ref="B51:D51"/>
    <mergeCell ref="B52:D52"/>
    <mergeCell ref="B53:D53"/>
    <mergeCell ref="B78:E78"/>
    <mergeCell ref="B79:D79"/>
    <mergeCell ref="B80:D80"/>
    <mergeCell ref="B81:D81"/>
    <mergeCell ref="B103:D103"/>
    <mergeCell ref="B95:D95"/>
    <mergeCell ref="B92:D92"/>
    <mergeCell ref="B94:D94"/>
    <mergeCell ref="B96:D96"/>
    <mergeCell ref="B93:D93"/>
    <mergeCell ref="B89:D89"/>
    <mergeCell ref="B90:D90"/>
    <mergeCell ref="B91:D91"/>
    <mergeCell ref="B84:D84"/>
    <mergeCell ref="B85:D85"/>
    <mergeCell ref="B86:D86"/>
    <mergeCell ref="B87:D87"/>
    <mergeCell ref="B83:E83"/>
    <mergeCell ref="B88:D88"/>
    <mergeCell ref="B73:D73"/>
    <mergeCell ref="B133:D133"/>
    <mergeCell ref="B135:E135"/>
    <mergeCell ref="B136:D136"/>
    <mergeCell ref="B137:D137"/>
    <mergeCell ref="B138:D138"/>
    <mergeCell ref="B126:D126"/>
    <mergeCell ref="B127:D127"/>
    <mergeCell ref="B130:E130"/>
    <mergeCell ref="B131:D131"/>
    <mergeCell ref="B132:D132"/>
    <mergeCell ref="B128:D128"/>
    <mergeCell ref="B114:D114"/>
    <mergeCell ref="B115:D115"/>
    <mergeCell ref="B116:D116"/>
    <mergeCell ref="B124:E124"/>
    <mergeCell ref="B125:D125"/>
    <mergeCell ref="B108:D108"/>
    <mergeCell ref="B110:E110"/>
    <mergeCell ref="B111:D111"/>
    <mergeCell ref="B112:D112"/>
    <mergeCell ref="B113:D113"/>
    <mergeCell ref="B118:E118"/>
    <mergeCell ref="B119:D119"/>
    <mergeCell ref="B120:D120"/>
    <mergeCell ref="B121:D121"/>
    <mergeCell ref="B106:D106"/>
    <mergeCell ref="B105:E105"/>
    <mergeCell ref="B107:D107"/>
    <mergeCell ref="B101:D101"/>
    <mergeCell ref="B102:D102"/>
    <mergeCell ref="B98:D98"/>
    <mergeCell ref="B99:D99"/>
    <mergeCell ref="B97:D97"/>
    <mergeCell ref="B100:D100"/>
    <mergeCell ref="B74:D74"/>
    <mergeCell ref="B75:D75"/>
    <mergeCell ref="B76:D76"/>
    <mergeCell ref="B65:D65"/>
    <mergeCell ref="B66:D66"/>
    <mergeCell ref="B69:E69"/>
    <mergeCell ref="B70:D70"/>
    <mergeCell ref="B71:D71"/>
    <mergeCell ref="B72:D72"/>
    <mergeCell ref="B60:D60"/>
    <mergeCell ref="B61:D61"/>
    <mergeCell ref="B62:D62"/>
    <mergeCell ref="B63:D63"/>
    <mergeCell ref="B64:D64"/>
    <mergeCell ref="B55:E55"/>
    <mergeCell ref="B56:D56"/>
    <mergeCell ref="B57:D57"/>
    <mergeCell ref="B58:D58"/>
    <mergeCell ref="B59:D59"/>
    <mergeCell ref="B47:D47"/>
    <mergeCell ref="B49:D49"/>
    <mergeCell ref="B43:E43"/>
    <mergeCell ref="B44:D44"/>
    <mergeCell ref="B45:D45"/>
    <mergeCell ref="B46:D46"/>
    <mergeCell ref="B41:D41"/>
    <mergeCell ref="B36:D36"/>
    <mergeCell ref="B37:D37"/>
    <mergeCell ref="B38:D38"/>
    <mergeCell ref="B39:D39"/>
    <mergeCell ref="B40:D40"/>
    <mergeCell ref="B48:D48"/>
    <mergeCell ref="B30:D30"/>
    <mergeCell ref="B31:D31"/>
    <mergeCell ref="B32:D32"/>
    <mergeCell ref="B34:D34"/>
    <mergeCell ref="B35:D35"/>
    <mergeCell ref="B23:D23"/>
    <mergeCell ref="B24:D24"/>
    <mergeCell ref="B25:D25"/>
    <mergeCell ref="B27:D27"/>
    <mergeCell ref="B29:D29"/>
    <mergeCell ref="B26:D26"/>
    <mergeCell ref="B28:D28"/>
    <mergeCell ref="B33:D33"/>
    <mergeCell ref="B22:D22"/>
    <mergeCell ref="B18:D18"/>
    <mergeCell ref="B19:D19"/>
    <mergeCell ref="B21:D21"/>
    <mergeCell ref="B16:D16"/>
    <mergeCell ref="B20:D20"/>
    <mergeCell ref="B4:H4"/>
    <mergeCell ref="B6:E6"/>
    <mergeCell ref="B7:E7"/>
    <mergeCell ref="B2:H2"/>
    <mergeCell ref="B13:D13"/>
    <mergeCell ref="B14:D14"/>
    <mergeCell ref="B12:D12"/>
    <mergeCell ref="B11:D11"/>
    <mergeCell ref="B10:E10"/>
    <mergeCell ref="B8:E8"/>
    <mergeCell ref="B17:D17"/>
    <mergeCell ref="B15:D15"/>
  </mergeCells>
  <pageMargins left="0.11811023622047245" right="0.11811023622047245" top="0.15748031496062992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2025-03-28T09:14:15Z</cp:lastPrinted>
  <dcterms:created xsi:type="dcterms:W3CDTF">2022-08-12T12:51:27Z</dcterms:created>
  <dcterms:modified xsi:type="dcterms:W3CDTF">2025-03-28T09:17:16Z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