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080C149-F9FB-4281-9184-8BD17A6CDA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POSEBNI DIO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3" l="1"/>
  <c r="G37" i="5"/>
  <c r="F37" i="5"/>
  <c r="E36" i="5"/>
  <c r="G36" i="5" s="1"/>
  <c r="D36" i="5"/>
  <c r="C36" i="5"/>
  <c r="F36" i="5" s="1"/>
  <c r="G61" i="7"/>
  <c r="F61" i="7"/>
  <c r="F84" i="7"/>
  <c r="G84" i="7"/>
  <c r="H96" i="7"/>
  <c r="G95" i="7"/>
  <c r="F95" i="7"/>
  <c r="H87" i="7"/>
  <c r="G43" i="7"/>
  <c r="F43" i="7"/>
  <c r="G23" i="7"/>
  <c r="F23" i="7"/>
  <c r="G16" i="7"/>
  <c r="F16" i="7"/>
  <c r="H22" i="7"/>
  <c r="H21" i="7"/>
  <c r="G72" i="3"/>
  <c r="J62" i="3"/>
  <c r="J61" i="3"/>
  <c r="G56" i="3"/>
  <c r="I56" i="3"/>
  <c r="H56" i="3"/>
  <c r="K62" i="3"/>
  <c r="K61" i="3"/>
  <c r="H95" i="7" l="1"/>
  <c r="C31" i="5" l="1"/>
  <c r="G80" i="3" l="1"/>
  <c r="H80" i="3"/>
  <c r="I80" i="3"/>
  <c r="H43" i="3"/>
  <c r="G97" i="7" l="1"/>
  <c r="F97" i="7"/>
  <c r="H99" i="7"/>
  <c r="H74" i="7"/>
  <c r="G73" i="7"/>
  <c r="G72" i="7" s="1"/>
  <c r="F73" i="7"/>
  <c r="F72" i="7" s="1"/>
  <c r="H71" i="7"/>
  <c r="H46" i="7"/>
  <c r="G45" i="7"/>
  <c r="G42" i="7" s="1"/>
  <c r="F45" i="7"/>
  <c r="F42" i="7" s="1"/>
  <c r="H44" i="7"/>
  <c r="F9" i="8"/>
  <c r="F11" i="8"/>
  <c r="D8" i="8"/>
  <c r="D7" i="8" s="1"/>
  <c r="D6" i="8" s="1"/>
  <c r="H72" i="7" l="1"/>
  <c r="H73" i="7"/>
  <c r="H45" i="7"/>
  <c r="G9" i="8"/>
  <c r="G11" i="8"/>
  <c r="H10" i="7"/>
  <c r="H13" i="7"/>
  <c r="H14" i="7"/>
  <c r="H15" i="7"/>
  <c r="H17" i="7"/>
  <c r="H18" i="7"/>
  <c r="H19" i="7"/>
  <c r="H20" i="7"/>
  <c r="H24" i="7"/>
  <c r="H25" i="7"/>
  <c r="H26" i="7"/>
  <c r="H27" i="7"/>
  <c r="H28" i="7"/>
  <c r="H29" i="7"/>
  <c r="H30" i="7"/>
  <c r="H31" i="7"/>
  <c r="H33" i="7"/>
  <c r="H34" i="7"/>
  <c r="H35" i="7"/>
  <c r="H36" i="7"/>
  <c r="H38" i="7"/>
  <c r="H39" i="7"/>
  <c r="H40" i="7"/>
  <c r="H41" i="7"/>
  <c r="H47" i="7"/>
  <c r="H48" i="7"/>
  <c r="H51" i="7"/>
  <c r="H53" i="7"/>
  <c r="H55" i="7"/>
  <c r="H57" i="7"/>
  <c r="H59" i="7"/>
  <c r="H60" i="7"/>
  <c r="H62" i="7"/>
  <c r="H65" i="7"/>
  <c r="H67" i="7"/>
  <c r="H69" i="7"/>
  <c r="H75" i="7"/>
  <c r="H76" i="7"/>
  <c r="H79" i="7"/>
  <c r="H81" i="7"/>
  <c r="H82" i="7"/>
  <c r="H83" i="7"/>
  <c r="H85" i="7"/>
  <c r="H86" i="7"/>
  <c r="H89" i="7"/>
  <c r="H91" i="7"/>
  <c r="H92" i="7"/>
  <c r="H93" i="7"/>
  <c r="H94" i="7"/>
  <c r="H98" i="7"/>
  <c r="H100" i="7"/>
  <c r="H101" i="7"/>
  <c r="H104" i="7"/>
  <c r="H105" i="7"/>
  <c r="H106" i="7"/>
  <c r="H109" i="7"/>
  <c r="H110" i="7"/>
  <c r="H111" i="7"/>
  <c r="H112" i="7"/>
  <c r="H113" i="7"/>
  <c r="H114" i="7"/>
  <c r="H117" i="7"/>
  <c r="H118" i="7"/>
  <c r="H119" i="7"/>
  <c r="H120" i="7"/>
  <c r="H123" i="7"/>
  <c r="H124" i="7"/>
  <c r="H125" i="7"/>
  <c r="H128" i="7"/>
  <c r="G53" i="5"/>
  <c r="G32" i="5"/>
  <c r="G33" i="5"/>
  <c r="G34" i="5"/>
  <c r="G38" i="5"/>
  <c r="G40" i="5"/>
  <c r="G41" i="5"/>
  <c r="G43" i="5"/>
  <c r="G44" i="5"/>
  <c r="G45" i="5"/>
  <c r="G46" i="5"/>
  <c r="G48" i="5"/>
  <c r="G49" i="5"/>
  <c r="G50" i="5"/>
  <c r="G51" i="5"/>
  <c r="F32" i="5"/>
  <c r="F33" i="5"/>
  <c r="F34" i="5"/>
  <c r="F38" i="5"/>
  <c r="F40" i="5"/>
  <c r="F41" i="5"/>
  <c r="F43" i="5"/>
  <c r="F44" i="5"/>
  <c r="F45" i="5"/>
  <c r="F46" i="5"/>
  <c r="F48" i="5"/>
  <c r="F49" i="5"/>
  <c r="F50" i="5"/>
  <c r="F51" i="5"/>
  <c r="F53" i="5"/>
  <c r="G8" i="5"/>
  <c r="G9" i="5"/>
  <c r="G10" i="5"/>
  <c r="G11" i="5"/>
  <c r="G13" i="5"/>
  <c r="G14" i="5"/>
  <c r="G16" i="5"/>
  <c r="G17" i="5"/>
  <c r="G19" i="5"/>
  <c r="G20" i="5"/>
  <c r="G21" i="5"/>
  <c r="G22" i="5"/>
  <c r="G23" i="5"/>
  <c r="G25" i="5"/>
  <c r="G26" i="5"/>
  <c r="G27" i="5"/>
  <c r="F8" i="5"/>
  <c r="F9" i="5"/>
  <c r="F10" i="5"/>
  <c r="F11" i="5"/>
  <c r="F13" i="5"/>
  <c r="F14" i="5"/>
  <c r="F16" i="5"/>
  <c r="F17" i="5"/>
  <c r="F19" i="5"/>
  <c r="F20" i="5"/>
  <c r="F21" i="5"/>
  <c r="F22" i="5"/>
  <c r="F23" i="5"/>
  <c r="F25" i="5"/>
  <c r="F26" i="5"/>
  <c r="F27" i="5"/>
  <c r="K44" i="3"/>
  <c r="K46" i="3"/>
  <c r="K48" i="3"/>
  <c r="K49" i="3"/>
  <c r="K52" i="3"/>
  <c r="K53" i="3"/>
  <c r="K54" i="3"/>
  <c r="K55" i="3"/>
  <c r="K57" i="3"/>
  <c r="K58" i="3"/>
  <c r="K59" i="3"/>
  <c r="K60" i="3"/>
  <c r="K64" i="3"/>
  <c r="K65" i="3"/>
  <c r="K66" i="3"/>
  <c r="K67" i="3"/>
  <c r="K68" i="3"/>
  <c r="K69" i="3"/>
  <c r="K70" i="3"/>
  <c r="K71" i="3"/>
  <c r="K73" i="3"/>
  <c r="K74" i="3"/>
  <c r="K75" i="3"/>
  <c r="K76" i="3"/>
  <c r="K77" i="3"/>
  <c r="K78" i="3"/>
  <c r="K81" i="3"/>
  <c r="K82" i="3"/>
  <c r="K85" i="3"/>
  <c r="K89" i="3"/>
  <c r="K90" i="3"/>
  <c r="K91" i="3"/>
  <c r="K92" i="3"/>
  <c r="K93" i="3"/>
  <c r="K95" i="3"/>
  <c r="K97" i="3"/>
  <c r="K100" i="3"/>
  <c r="K14" i="3"/>
  <c r="K15" i="3"/>
  <c r="K17" i="3"/>
  <c r="K18" i="3"/>
  <c r="K21" i="3"/>
  <c r="K24" i="3"/>
  <c r="K25" i="3"/>
  <c r="K27" i="3"/>
  <c r="K28" i="3"/>
  <c r="K31" i="3"/>
  <c r="K32" i="3"/>
  <c r="K34" i="3"/>
  <c r="K35" i="3"/>
  <c r="K36" i="3"/>
  <c r="J95" i="3"/>
  <c r="J97" i="3"/>
  <c r="J100" i="3"/>
  <c r="J64" i="3"/>
  <c r="J65" i="3"/>
  <c r="J66" i="3"/>
  <c r="J67" i="3"/>
  <c r="J68" i="3"/>
  <c r="J69" i="3"/>
  <c r="J70" i="3"/>
  <c r="J71" i="3"/>
  <c r="J73" i="3"/>
  <c r="J74" i="3"/>
  <c r="J75" i="3"/>
  <c r="J76" i="3"/>
  <c r="J77" i="3"/>
  <c r="J78" i="3"/>
  <c r="J81" i="3"/>
  <c r="J82" i="3"/>
  <c r="J85" i="3"/>
  <c r="J89" i="3"/>
  <c r="J90" i="3"/>
  <c r="J91" i="3"/>
  <c r="J92" i="3"/>
  <c r="J93" i="3"/>
  <c r="J44" i="3"/>
  <c r="J46" i="3"/>
  <c r="J48" i="3"/>
  <c r="J49" i="3"/>
  <c r="J52" i="3"/>
  <c r="J53" i="3"/>
  <c r="J54" i="3"/>
  <c r="J55" i="3"/>
  <c r="J57" i="3"/>
  <c r="J58" i="3"/>
  <c r="J59" i="3"/>
  <c r="J60" i="3"/>
  <c r="J32" i="3"/>
  <c r="J34" i="3"/>
  <c r="J35" i="3"/>
  <c r="J36" i="3"/>
  <c r="J14" i="3"/>
  <c r="J15" i="3"/>
  <c r="J17" i="3"/>
  <c r="J18" i="3"/>
  <c r="J21" i="3"/>
  <c r="J24" i="3"/>
  <c r="J25" i="3"/>
  <c r="J27" i="3"/>
  <c r="J28" i="3"/>
  <c r="J31" i="3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16" i="1"/>
  <c r="K18" i="1"/>
  <c r="K19" i="1"/>
  <c r="J16" i="1"/>
  <c r="J18" i="1"/>
  <c r="J19" i="1"/>
  <c r="C42" i="5" l="1"/>
  <c r="D42" i="5"/>
  <c r="E42" i="5"/>
  <c r="F42" i="5" l="1"/>
  <c r="G42" i="5"/>
  <c r="G116" i="7"/>
  <c r="G115" i="7" s="1"/>
  <c r="F116" i="7"/>
  <c r="G90" i="7"/>
  <c r="F90" i="7"/>
  <c r="G88" i="7"/>
  <c r="F88" i="7"/>
  <c r="G80" i="7"/>
  <c r="F80" i="7"/>
  <c r="G78" i="7"/>
  <c r="F78" i="7"/>
  <c r="G64" i="7"/>
  <c r="F64" i="7"/>
  <c r="F77" i="7" l="1"/>
  <c r="G77" i="7"/>
  <c r="H97" i="7"/>
  <c r="H88" i="7"/>
  <c r="H90" i="7"/>
  <c r="H43" i="7"/>
  <c r="H80" i="7"/>
  <c r="H16" i="7"/>
  <c r="H64" i="7"/>
  <c r="H84" i="7"/>
  <c r="H116" i="7"/>
  <c r="H78" i="7"/>
  <c r="K15" i="1"/>
  <c r="J15" i="1"/>
  <c r="I20" i="1"/>
  <c r="H20" i="1"/>
  <c r="G20" i="1"/>
  <c r="I17" i="1"/>
  <c r="H17" i="1"/>
  <c r="G17" i="1"/>
  <c r="E8" i="8"/>
  <c r="E7" i="8" s="1"/>
  <c r="C8" i="8"/>
  <c r="C7" i="8" s="1"/>
  <c r="C6" i="8" s="1"/>
  <c r="J20" i="1" l="1"/>
  <c r="K20" i="1"/>
  <c r="K17" i="1"/>
  <c r="J17" i="1"/>
  <c r="F8" i="8"/>
  <c r="F7" i="8"/>
  <c r="G8" i="8"/>
  <c r="E6" i="8"/>
  <c r="G7" i="8"/>
  <c r="G21" i="1"/>
  <c r="H21" i="1"/>
  <c r="I21" i="1"/>
  <c r="G127" i="7"/>
  <c r="F127" i="7"/>
  <c r="F126" i="7" s="1"/>
  <c r="G122" i="7"/>
  <c r="F122" i="7"/>
  <c r="F121" i="7" s="1"/>
  <c r="F115" i="7"/>
  <c r="H115" i="7" s="1"/>
  <c r="G108" i="7"/>
  <c r="F108" i="7"/>
  <c r="F107" i="7" s="1"/>
  <c r="G103" i="7"/>
  <c r="F103" i="7"/>
  <c r="F102" i="7" s="1"/>
  <c r="G68" i="7"/>
  <c r="G66" i="7"/>
  <c r="F68" i="7"/>
  <c r="F66" i="7"/>
  <c r="G58" i="7"/>
  <c r="G56" i="7"/>
  <c r="G54" i="7"/>
  <c r="G52" i="7"/>
  <c r="G50" i="7"/>
  <c r="F56" i="7"/>
  <c r="F58" i="7"/>
  <c r="F54" i="7"/>
  <c r="F52" i="7"/>
  <c r="F50" i="7"/>
  <c r="G12" i="7"/>
  <c r="G37" i="7"/>
  <c r="F37" i="7"/>
  <c r="G32" i="7"/>
  <c r="F32" i="7"/>
  <c r="F12" i="7"/>
  <c r="F63" i="7" l="1"/>
  <c r="H66" i="7"/>
  <c r="G63" i="7"/>
  <c r="H68" i="7"/>
  <c r="H50" i="7"/>
  <c r="H37" i="7"/>
  <c r="H32" i="7"/>
  <c r="H52" i="7"/>
  <c r="H12" i="7"/>
  <c r="H54" i="7"/>
  <c r="H127" i="7"/>
  <c r="H23" i="7"/>
  <c r="H56" i="7"/>
  <c r="H58" i="7"/>
  <c r="H77" i="7"/>
  <c r="G121" i="7"/>
  <c r="H121" i="7" s="1"/>
  <c r="H122" i="7"/>
  <c r="G102" i="7"/>
  <c r="H102" i="7" s="1"/>
  <c r="H103" i="7"/>
  <c r="G107" i="7"/>
  <c r="H107" i="7" s="1"/>
  <c r="H108" i="7"/>
  <c r="H42" i="7"/>
  <c r="G126" i="7"/>
  <c r="H126" i="7" s="1"/>
  <c r="G6" i="8"/>
  <c r="F6" i="8"/>
  <c r="J21" i="1"/>
  <c r="K21" i="1"/>
  <c r="F11" i="7"/>
  <c r="G11" i="7"/>
  <c r="F49" i="7"/>
  <c r="G49" i="7"/>
  <c r="D18" i="5"/>
  <c r="C18" i="5"/>
  <c r="C24" i="5"/>
  <c r="C15" i="5"/>
  <c r="C6" i="5" s="1"/>
  <c r="D15" i="5"/>
  <c r="C12" i="5"/>
  <c r="C7" i="5"/>
  <c r="E24" i="5"/>
  <c r="D24" i="5"/>
  <c r="H61" i="7" l="1"/>
  <c r="H49" i="7"/>
  <c r="G9" i="7"/>
  <c r="H11" i="7"/>
  <c r="H63" i="7"/>
  <c r="F9" i="7"/>
  <c r="F8" i="7" s="1"/>
  <c r="F24" i="5"/>
  <c r="G24" i="5"/>
  <c r="E18" i="5"/>
  <c r="D7" i="5"/>
  <c r="D12" i="5"/>
  <c r="G51" i="3"/>
  <c r="D6" i="5" l="1"/>
  <c r="G8" i="7"/>
  <c r="H8" i="7" s="1"/>
  <c r="G18" i="5"/>
  <c r="F18" i="5"/>
  <c r="H9" i="7"/>
  <c r="E15" i="5"/>
  <c r="E12" i="5"/>
  <c r="E7" i="5"/>
  <c r="E31" i="5"/>
  <c r="D31" i="5"/>
  <c r="E47" i="5"/>
  <c r="D47" i="5"/>
  <c r="E52" i="5"/>
  <c r="D52" i="5"/>
  <c r="E39" i="5"/>
  <c r="D39" i="5"/>
  <c r="H63" i="3"/>
  <c r="I72" i="3"/>
  <c r="H72" i="3"/>
  <c r="G84" i="3"/>
  <c r="H84" i="3"/>
  <c r="G96" i="3"/>
  <c r="H96" i="3"/>
  <c r="H88" i="3"/>
  <c r="H51" i="3"/>
  <c r="G47" i="3"/>
  <c r="H47" i="3"/>
  <c r="I45" i="3"/>
  <c r="I47" i="3"/>
  <c r="I51" i="3"/>
  <c r="I84" i="3"/>
  <c r="I99" i="3"/>
  <c r="H99" i="3"/>
  <c r="H98" i="3" s="1"/>
  <c r="G99" i="3"/>
  <c r="G98" i="3" s="1"/>
  <c r="I23" i="3"/>
  <c r="H23" i="3"/>
  <c r="G23" i="3"/>
  <c r="I33" i="3"/>
  <c r="H33" i="3"/>
  <c r="G30" i="3"/>
  <c r="G29" i="3" s="1"/>
  <c r="I13" i="3"/>
  <c r="H13" i="3"/>
  <c r="G13" i="3"/>
  <c r="I16" i="3"/>
  <c r="H16" i="3"/>
  <c r="G16" i="3"/>
  <c r="I20" i="3"/>
  <c r="H20" i="3"/>
  <c r="H19" i="3" s="1"/>
  <c r="G20" i="3"/>
  <c r="G19" i="3" s="1"/>
  <c r="I26" i="3"/>
  <c r="H26" i="3"/>
  <c r="G26" i="3"/>
  <c r="H30" i="3"/>
  <c r="H29" i="3" s="1"/>
  <c r="I30" i="3"/>
  <c r="G31" i="5" l="1"/>
  <c r="E30" i="5"/>
  <c r="J51" i="3"/>
  <c r="K51" i="3"/>
  <c r="F7" i="5"/>
  <c r="G7" i="5"/>
  <c r="G47" i="5"/>
  <c r="J47" i="3"/>
  <c r="K47" i="3"/>
  <c r="F12" i="5"/>
  <c r="G12" i="5"/>
  <c r="K84" i="3"/>
  <c r="J84" i="3"/>
  <c r="K72" i="3"/>
  <c r="F15" i="5"/>
  <c r="G15" i="5"/>
  <c r="J26" i="3"/>
  <c r="K26" i="3"/>
  <c r="K33" i="3"/>
  <c r="G39" i="5"/>
  <c r="K16" i="3"/>
  <c r="J16" i="3"/>
  <c r="I19" i="3"/>
  <c r="K20" i="3"/>
  <c r="J20" i="3"/>
  <c r="J23" i="3"/>
  <c r="K23" i="3"/>
  <c r="I98" i="3"/>
  <c r="J99" i="3"/>
  <c r="K99" i="3"/>
  <c r="I29" i="3"/>
  <c r="K30" i="3"/>
  <c r="J30" i="3"/>
  <c r="J13" i="3"/>
  <c r="K13" i="3"/>
  <c r="G52" i="5"/>
  <c r="G12" i="3"/>
  <c r="I12" i="3"/>
  <c r="D30" i="5"/>
  <c r="H12" i="3"/>
  <c r="H11" i="3" s="1"/>
  <c r="E6" i="5"/>
  <c r="I22" i="3"/>
  <c r="H22" i="3"/>
  <c r="G22" i="3"/>
  <c r="C52" i="5"/>
  <c r="F52" i="5" s="1"/>
  <c r="C47" i="5"/>
  <c r="F47" i="5" s="1"/>
  <c r="J29" i="3" l="1"/>
  <c r="K29" i="3"/>
  <c r="K22" i="3"/>
  <c r="J22" i="3"/>
  <c r="K98" i="3"/>
  <c r="J98" i="3"/>
  <c r="G30" i="5"/>
  <c r="K19" i="3"/>
  <c r="J19" i="3"/>
  <c r="J12" i="3"/>
  <c r="K12" i="3"/>
  <c r="G6" i="5"/>
  <c r="F6" i="5"/>
  <c r="C39" i="5"/>
  <c r="F31" i="5"/>
  <c r="F39" i="5" l="1"/>
  <c r="C30" i="5"/>
  <c r="F30" i="5" s="1"/>
  <c r="H79" i="3"/>
  <c r="H45" i="3"/>
  <c r="K45" i="3" s="1"/>
  <c r="H83" i="3" l="1"/>
  <c r="H94" i="3"/>
  <c r="H87" i="3" s="1"/>
  <c r="H86" i="3" s="1"/>
  <c r="K43" i="3"/>
  <c r="K56" i="3"/>
  <c r="G94" i="3"/>
  <c r="G88" i="3"/>
  <c r="G79" i="3"/>
  <c r="J72" i="3"/>
  <c r="G63" i="3"/>
  <c r="J56" i="3"/>
  <c r="G43" i="3"/>
  <c r="J43" i="3" s="1"/>
  <c r="G45" i="3"/>
  <c r="J45" i="3" s="1"/>
  <c r="G87" i="3" l="1"/>
  <c r="G86" i="3" s="1"/>
  <c r="G50" i="3"/>
  <c r="H50" i="3"/>
  <c r="H10" i="3"/>
  <c r="H42" i="3"/>
  <c r="G42" i="3"/>
  <c r="I88" i="3"/>
  <c r="I96" i="3"/>
  <c r="I94" i="3"/>
  <c r="I83" i="3"/>
  <c r="I63" i="3"/>
  <c r="I42" i="3"/>
  <c r="K96" i="3" l="1"/>
  <c r="J96" i="3"/>
  <c r="K83" i="3"/>
  <c r="J83" i="3"/>
  <c r="K88" i="3"/>
  <c r="J88" i="3"/>
  <c r="K80" i="3"/>
  <c r="J80" i="3"/>
  <c r="K63" i="3"/>
  <c r="J63" i="3"/>
  <c r="K94" i="3"/>
  <c r="J94" i="3"/>
  <c r="J42" i="3"/>
  <c r="K42" i="3"/>
  <c r="G41" i="3"/>
  <c r="G40" i="3" s="1"/>
  <c r="H41" i="3"/>
  <c r="H40" i="3" s="1"/>
  <c r="I87" i="3"/>
  <c r="I79" i="3"/>
  <c r="I50" i="3"/>
  <c r="K50" i="3" l="1"/>
  <c r="J50" i="3"/>
  <c r="K79" i="3"/>
  <c r="J79" i="3"/>
  <c r="I86" i="3"/>
  <c r="K87" i="3"/>
  <c r="J87" i="3"/>
  <c r="I11" i="3"/>
  <c r="I41" i="3"/>
  <c r="G33" i="3"/>
  <c r="J33" i="3" s="1"/>
  <c r="G11" i="3"/>
  <c r="K41" i="3" l="1"/>
  <c r="J41" i="3"/>
  <c r="J11" i="3"/>
  <c r="K11" i="3"/>
  <c r="K86" i="3"/>
  <c r="J86" i="3"/>
  <c r="I40" i="3"/>
  <c r="G10" i="3"/>
  <c r="I10" i="3"/>
  <c r="J10" i="3" l="1"/>
  <c r="K10" i="3"/>
  <c r="J40" i="3"/>
  <c r="K40" i="3"/>
</calcChain>
</file>

<file path=xl/sharedStrings.xml><?xml version="1.0" encoding="utf-8"?>
<sst xmlns="http://schemas.openxmlformats.org/spreadsheetml/2006/main" count="343" uniqueCount="226">
  <si>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</si>
  <si>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</si>
  <si>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</si>
  <si>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</si>
  <si>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</si>
  <si>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</si>
  <si>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</si>
  <si>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</si>
  <si>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II. POSEBNI DIO</t>
  </si>
  <si>
    <t>I. OPĆI DIO</t>
  </si>
  <si>
    <t>Materijalni rashodi</t>
  </si>
  <si>
    <t>Pomoći iz inozemstva i od subjekata unutar općeg proračuna</t>
  </si>
  <si>
    <t>…</t>
  </si>
  <si>
    <t>PRIJENOS SREDSTAVA IZ PRETHODNE GODINE</t>
  </si>
  <si>
    <t>1 Opći prihodi i primici</t>
  </si>
  <si>
    <t>11 Opći prihodi i primici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</si>
  <si>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</si>
  <si>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</si>
  <si>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</si>
  <si>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</si>
  <si>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</si>
  <si>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</si>
  <si>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</si>
  <si>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</si>
  <si>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</si>
  <si>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</si>
  <si>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</si>
  <si>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</si>
  <si>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</si>
  <si>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</si>
  <si>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</si>
  <si>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</si>
  <si>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</si>
  <si>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</si>
  <si>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</si>
  <si>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</si>
  <si>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</si>
  <si>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</si>
  <si>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</si>
  <si>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UKUPNO PRIHODI </t>
  </si>
  <si>
    <t>UKUPNO RASHODI</t>
  </si>
  <si>
    <t>UKUPNO PRIHODI</t>
  </si>
  <si>
    <t>INDEKS**</t>
  </si>
  <si>
    <t>RAZLIKA PRIMITAKA I IZDATAKA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</si>
  <si>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</si>
  <si>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</si>
  <si>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</si>
  <si>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</si>
  <si>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</si>
  <si>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</si>
  <si>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</si>
  <si>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</si>
  <si>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</si>
  <si>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</si>
  <si>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</si>
  <si>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</si>
  <si>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SAŽETAK RAČUNA PRIHODA I RASHODA I RAČUNA FINANCIRANJA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</si>
  <si>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</si>
  <si>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</si>
  <si>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</si>
  <si>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Prijenosi između proračunskih korisnika istog proračuna</t>
  </si>
  <si>
    <t>Tekući prijenosi između proračunskih korisnika istog proračuna temeljem prijenosa EU sredstava</t>
  </si>
  <si>
    <t>Prihodi od upravnih i administrativnih pristojbi, pristojbi po posebnim propisima i naknadama</t>
  </si>
  <si>
    <t>Prihodi po posebnim propisima</t>
  </si>
  <si>
    <t>Ostali nespomenuti prihodi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</si>
  <si>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</si>
  <si>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</si>
  <si>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</si>
  <si>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</si>
  <si>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</si>
  <si>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</si>
  <si>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</si>
  <si>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</si>
  <si>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Ostali rashodi za zaposlene</t>
  </si>
  <si>
    <t>Doprinosi za zdravstveno osiguranje</t>
  </si>
  <si>
    <t>Doprinosi za obvezno osiguranje u slučaju nezaposlenosti</t>
  </si>
  <si>
    <t>Naknade za prijevoz, za rad na terenu i odvojeni život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</si>
  <si>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</si>
  <si>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</si>
  <si>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</si>
  <si>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</si>
  <si>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</si>
  <si>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</si>
  <si>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Rashodi za usluge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</si>
  <si>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</si>
  <si>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</si>
  <si>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</si>
  <si>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</si>
  <si>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</si>
  <si>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</si>
  <si>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</si>
  <si>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</si>
  <si>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</si>
  <si>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</si>
  <si>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Članarine i norme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</si>
  <si>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</si>
  <si>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</si>
  <si>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</si>
  <si>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</si>
  <si>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</si>
  <si>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</si>
  <si>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</si>
  <si>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</si>
  <si>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</si>
  <si>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</si>
  <si>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</si>
  <si>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</si>
  <si>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Knjige, umjetnička djela i ostale izložbene vrijednosti</t>
  </si>
  <si>
    <t>Knjige</t>
  </si>
  <si>
    <t>Tekući prijenosi između proračunskih korisnika istog proračuna</t>
  </si>
  <si>
    <t>Prihodi od prodaje proizvoda i robe te pruženih usluga i prihodi od donacija</t>
  </si>
  <si>
    <t>Pristojbe i naknade</t>
  </si>
  <si>
    <t>Donacije i ostali rashodi</t>
  </si>
  <si>
    <t>Tekuće donacije u naravi</t>
  </si>
  <si>
    <t>Nematerijalna proizvedena imovina</t>
  </si>
  <si>
    <t>Ostala nematerijalna proizvedena imovina</t>
  </si>
  <si>
    <t>Doprinosi na plaće</t>
  </si>
  <si>
    <t>5=4/2*100</t>
  </si>
  <si>
    <t>19 Predfinanciranje iz ŽP</t>
  </si>
  <si>
    <t>4 Prihodi za posebne namjene</t>
  </si>
  <si>
    <t>41 Prihodi za posebne namjene</t>
  </si>
  <si>
    <t>42 Višak/manjak prihoda korisnici</t>
  </si>
  <si>
    <t>45 F.P. i dod. udio u por. na dohodak</t>
  </si>
  <si>
    <t>5 Pomoći</t>
  </si>
  <si>
    <t>51 Državni proračun</t>
  </si>
  <si>
    <t>53 Proračun JLS</t>
  </si>
  <si>
    <t>54 Pomoći iz inozemstva</t>
  </si>
  <si>
    <t>7 Prihodi od prodaje nefinancijske imovine</t>
  </si>
  <si>
    <t xml:space="preserve">71 Prihodi od prodaje nefinacijske imovine </t>
  </si>
  <si>
    <t>OSNOVNA ŠKOLA IVAN GORAN KOVAČIĆ</t>
  </si>
  <si>
    <t>LIŠANE OSTROVIČKE</t>
  </si>
  <si>
    <t>Lišane Ostrovičke 220</t>
  </si>
  <si>
    <t>23420 Benkovac</t>
  </si>
  <si>
    <t>OIB: 15048338648</t>
  </si>
  <si>
    <t>Prihodi od prodaje proizvoda i robe</t>
  </si>
  <si>
    <t>Stručno usavršavanje zaposlenika</t>
  </si>
  <si>
    <t>Reprezentacija</t>
  </si>
  <si>
    <t>Rashodi za dodatna ulaganja na nefinan. imovini</t>
  </si>
  <si>
    <t>Dodatna ulaganja na građevinskim objektima</t>
  </si>
  <si>
    <t>12 Višak/manjak prihoda - ZŽ</t>
  </si>
  <si>
    <t>49 DEC - nedostajuća sredstva</t>
  </si>
  <si>
    <t>Program: 2202 OSNOVNO ŠKOLSTVO STANDARD</t>
  </si>
  <si>
    <t>A2202-01 Djelatnost osnovnih škola</t>
  </si>
  <si>
    <t>Funkcija: 0912 Osnovno obrazovanje</t>
  </si>
  <si>
    <t>3211 Službena putovanja</t>
  </si>
  <si>
    <t>321 NAKNADE TROŠKOVA ZAPOSLENIMA</t>
  </si>
  <si>
    <t>3213 Stručno usavršavanje zaposlenika</t>
  </si>
  <si>
    <t>3214 Ostale naknade troškova zaposlenima</t>
  </si>
  <si>
    <t>322 RASHODI ZA MATERIJAL I ENERGIJU</t>
  </si>
  <si>
    <t>3221 Uredski materijal i ostali mat. rashodi</t>
  </si>
  <si>
    <t>3222 Materijal i sirovine</t>
  </si>
  <si>
    <t>3223 Energija</t>
  </si>
  <si>
    <t>3224 Materijal i djelovi za tekuće i inv.održavanje</t>
  </si>
  <si>
    <t>323 RASHODI ZA USLUGE</t>
  </si>
  <si>
    <t>3231 Usluge telefona, pošte i prijevoza</t>
  </si>
  <si>
    <t>3232 Usluge tekućeg i invest. Održavanja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</si>
  <si>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</si>
  <si>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</si>
  <si>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</si>
  <si>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</si>
  <si>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</si>
  <si>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</si>
  <si>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3292 Premije osiguranja</t>
  </si>
  <si>
    <t>3293 Reprezentacija</t>
  </si>
  <si>
    <t>3294 Članarine</t>
  </si>
  <si>
    <t>329 OSTALI NESPOM.RASHODI POSLOVANJA</t>
  </si>
  <si>
    <t>3299 Ostali nespomenuti rashodi poslovanja</t>
  </si>
  <si>
    <t>343 OSTALI FINANCIJSKI RASHODI</t>
  </si>
  <si>
    <t>3431 Bankarske usluge i usluge plat. Prometa</t>
  </si>
  <si>
    <t>3433 Zatezne kamate</t>
  </si>
  <si>
    <t>Izvor financiranja:</t>
  </si>
  <si>
    <t>424 Knjige, umjetnička djela i ostale izložbene vrijednosti</t>
  </si>
  <si>
    <t>4241 Knjige</t>
  </si>
  <si>
    <t>T2202-03 Hitne intervencije u osnovnim školama</t>
  </si>
  <si>
    <t>A2202-04 Administracija i upravljanje</t>
  </si>
  <si>
    <t>Izvor financiranja: 51035 Min.znan. Obrazovanja-MZO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</si>
  <si>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</si>
  <si>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</si>
  <si>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</si>
  <si>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</si>
  <si>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</si>
  <si>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OZO</t>
  </si>
  <si>
    <t>3212 Prijevoz na posao i s posla</t>
  </si>
  <si>
    <t>3295 Pristojbe i naknade</t>
  </si>
  <si>
    <t>Program: 2203 OSNOVNO ŠKOLSTVO IZNAD STANDARDA</t>
  </si>
  <si>
    <t>A2203-01 Javne potrebe u prosvjeti-korisnici</t>
  </si>
  <si>
    <t>Izvor financiranja: 110 Opći prihodi i primici</t>
  </si>
  <si>
    <t>A2203-04 Podizanje kvalitete i standarda u školstvu</t>
  </si>
  <si>
    <t>3296 Troškovi sudskih postupaka</t>
  </si>
  <si>
    <t>A2203-06 Školska kuhinja i kantina</t>
  </si>
  <si>
    <t>Izvor financiranja: 41 Prihodi za posebne namjene</t>
  </si>
  <si>
    <t>A2203-08 Školska shema</t>
  </si>
  <si>
    <t>Funkcija: 0960 Dodatne usluge u obrazovanju</t>
  </si>
  <si>
    <t>A2203-27 Udžbenici</t>
  </si>
  <si>
    <t>Izvor financiranja: 51034 MZOŠ Udžbenici za OŠ</t>
  </si>
  <si>
    <t>A2203-33 Prehrana za učenike</t>
  </si>
  <si>
    <t>Izvor financiranja: 510391 MZO Prehrana za učenike</t>
  </si>
  <si>
    <t>A2203-34 Zalihe menstrualnih higijenskih potrep.</t>
  </si>
  <si>
    <t>Izvor financiranja: 511903 MRMSOS Zalihe menstr.hig.potr. OŠ</t>
  </si>
  <si>
    <t>381 TEKUĆE DONACIJE</t>
  </si>
  <si>
    <t>3812 Tekuće donacije u naravi</t>
  </si>
  <si>
    <t>Glava: 030-04 OSNOVNOŠKOLSKO OBRAZOVANJE</t>
  </si>
  <si>
    <t>09 Obrazovanje</t>
  </si>
  <si>
    <t>091 Predškolsko i osnovno obrazovanje</t>
  </si>
  <si>
    <t>0912 Osnovno obrazovanje</t>
  </si>
  <si>
    <t>096 Dodatne usluge u obrazovanju</t>
  </si>
  <si>
    <t>3236 Laboratorijske usluge</t>
  </si>
  <si>
    <t>6=4/3*100</t>
  </si>
  <si>
    <t>4=3/2*100</t>
  </si>
  <si>
    <t xml:space="preserve">Izvor financiranja: </t>
  </si>
  <si>
    <t>422 POSTROJENJA I OPREMA</t>
  </si>
  <si>
    <t>4221 Uredska oprema i namještaj</t>
  </si>
  <si>
    <t>T2203-02 Projektna dokumentacija -Javne potrebe</t>
  </si>
  <si>
    <t xml:space="preserve">426 Nematerijalna proizvedena imovina </t>
  </si>
  <si>
    <t>4264 Ostala nematerijalna proizvedena imovina</t>
  </si>
  <si>
    <t>OSTVARENJE/IZVRŠENJE 
I-VI 2025.</t>
  </si>
  <si>
    <t>IZVORNI PLAN ILI REBALANS 2025.*</t>
  </si>
  <si>
    <t xml:space="preserve">OSTVARENJE/IZVRŠENJE 
I-VI 2024. </t>
  </si>
  <si>
    <t>Sitni inventar i autogume</t>
  </si>
  <si>
    <t>Službena radna i zaštitna odjeća i obuća</t>
  </si>
  <si>
    <t xml:space="preserve"> IZVRŠENJE 
I-VI 2025. </t>
  </si>
  <si>
    <t>3225 Sitni inventar i autogume</t>
  </si>
  <si>
    <t>3227 Službena radna i zaštitna odjeća i obuća</t>
  </si>
  <si>
    <t>IZVRŠENJE FINANCIJSKOG PLANA PRORAČUNSKOG KORISNIKA DRŽAVNOG PRORAČUNA
ZA RAZDOBLJE OD 01.01. - 30.06.2025. GODINE</t>
  </si>
  <si>
    <t>IZVRŠENJE 
I-VI 2025.</t>
  </si>
  <si>
    <t xml:space="preserve">IZVRŠENJE 
I-VI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</si>
</sst>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theme="2" tint="-0.249977111117893"/>
      <name val="Arial"/>
      <family val="2"/>
      <charset val="238"/>
    </font>
    <font>
      <sz val="10"/>
      <color theme="2" tint="-0.249977111117893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211">
    <xf numFmtId="0" fontId="0" fillId="0" borderId="0" xfId="0"/>
    <xf numFmtId="3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NumberFormat="1" applyFont="1" applyFill="1" applyBorder="1" applyAlignment="1" applyProtection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5" fillId="0" borderId="3" xfId="0" quotePrefix="1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0" borderId="3" xfId="0" quotePrefix="1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17" fillId="0" borderId="0" xfId="0" applyFont="1"/>
    <xf numFmtId="3" fontId="3" fillId="2" borderId="4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7" fillId="3" borderId="2" xfId="0" applyNumberFormat="1" applyFont="1" applyFill="1" applyBorder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/>
    <xf numFmtId="2" fontId="7" fillId="2" borderId="3" xfId="0" quotePrefix="1" applyNumberFormat="1" applyFont="1" applyFill="1" applyBorder="1" applyAlignment="1">
      <alignment horizontal="left" vertical="center" wrapText="1"/>
    </xf>
    <xf numFmtId="4" fontId="9" fillId="2" borderId="3" xfId="0" applyNumberFormat="1" applyFont="1" applyFill="1" applyBorder="1" applyAlignment="1" applyProtection="1">
      <alignment vertical="center" wrapText="1"/>
    </xf>
    <xf numFmtId="4" fontId="5" fillId="2" borderId="3" xfId="0" applyNumberFormat="1" applyFont="1" applyFill="1" applyBorder="1" applyAlignment="1">
      <alignment horizontal="right"/>
    </xf>
    <xf numFmtId="4" fontId="19" fillId="0" borderId="3" xfId="0" applyNumberFormat="1" applyFont="1" applyBorder="1"/>
    <xf numFmtId="4" fontId="20" fillId="0" borderId="3" xfId="0" applyNumberFormat="1" applyFont="1" applyBorder="1"/>
    <xf numFmtId="0" fontId="19" fillId="0" borderId="3" xfId="0" applyFont="1" applyBorder="1" applyAlignment="1">
      <alignment horizontal="left" vertical="center"/>
    </xf>
    <xf numFmtId="4" fontId="19" fillId="0" borderId="3" xfId="0" applyNumberFormat="1" applyFont="1" applyBorder="1" applyAlignment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left"/>
    </xf>
    <xf numFmtId="0" fontId="4" fillId="2" borderId="0" xfId="0" applyNumberFormat="1" applyFont="1" applyFill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>
      <alignment vertical="center" wrapText="1"/>
    </xf>
    <xf numFmtId="0" fontId="11" fillId="2" borderId="0" xfId="0" applyFont="1" applyFill="1" applyAlignment="1">
      <alignment wrapText="1"/>
    </xf>
    <xf numFmtId="0" fontId="3" fillId="2" borderId="0" xfId="0" applyNumberFormat="1" applyFont="1" applyFill="1" applyBorder="1" applyAlignment="1" applyProtection="1"/>
    <xf numFmtId="0" fontId="16" fillId="2" borderId="0" xfId="0" applyFont="1" applyFill="1"/>
    <xf numFmtId="0" fontId="14" fillId="2" borderId="0" xfId="0" applyFont="1" applyFill="1" applyAlignment="1">
      <alignment vertical="top" wrapText="1"/>
    </xf>
    <xf numFmtId="0" fontId="12" fillId="2" borderId="0" xfId="0" applyFont="1" applyFill="1" applyAlignment="1">
      <alignment horizontal="center" vertical="center" wrapText="1"/>
    </xf>
    <xf numFmtId="0" fontId="17" fillId="2" borderId="0" xfId="0" applyFont="1" applyFill="1"/>
    <xf numFmtId="4" fontId="0" fillId="0" borderId="3" xfId="0" applyNumberFormat="1" applyBorder="1"/>
    <xf numFmtId="0" fontId="9" fillId="2" borderId="3" xfId="0" applyFont="1" applyFill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 indent="1"/>
    </xf>
    <xf numFmtId="0" fontId="20" fillId="0" borderId="3" xfId="0" applyFont="1" applyBorder="1" applyAlignment="1">
      <alignment horizontal="left" vertical="center" wrapText="1"/>
    </xf>
    <xf numFmtId="4" fontId="9" fillId="0" borderId="3" xfId="0" applyNumberFormat="1" applyFont="1" applyBorder="1"/>
    <xf numFmtId="4" fontId="7" fillId="0" borderId="3" xfId="0" applyNumberFormat="1" applyFont="1" applyBorder="1"/>
    <xf numFmtId="4" fontId="7" fillId="2" borderId="3" xfId="0" applyNumberFormat="1" applyFont="1" applyFill="1" applyBorder="1" applyAlignment="1">
      <alignment horizontal="right"/>
    </xf>
    <xf numFmtId="0" fontId="22" fillId="4" borderId="3" xfId="0" applyNumberFormat="1" applyFont="1" applyFill="1" applyBorder="1" applyAlignment="1" applyProtection="1">
      <alignment horizontal="left" vertical="center" wrapText="1" indent="1"/>
    </xf>
    <xf numFmtId="4" fontId="23" fillId="4" borderId="3" xfId="0" applyNumberFormat="1" applyFont="1" applyFill="1" applyBorder="1" applyAlignment="1">
      <alignment horizontal="right"/>
    </xf>
    <xf numFmtId="4" fontId="23" fillId="4" borderId="3" xfId="0" applyNumberFormat="1" applyFont="1" applyFill="1" applyBorder="1"/>
    <xf numFmtId="0" fontId="5" fillId="2" borderId="1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left" vertical="center"/>
    </xf>
    <xf numFmtId="0" fontId="5" fillId="2" borderId="4" xfId="0" applyNumberFormat="1" applyFont="1" applyFill="1" applyBorder="1" applyAlignment="1" applyProtection="1">
      <alignment horizontal="left" vertical="center"/>
    </xf>
    <xf numFmtId="4" fontId="5" fillId="2" borderId="4" xfId="0" applyNumberFormat="1" applyFont="1" applyFill="1" applyBorder="1" applyAlignment="1">
      <alignment horizontal="right"/>
    </xf>
    <xf numFmtId="0" fontId="25" fillId="0" borderId="3" xfId="0" applyFont="1" applyBorder="1" applyAlignment="1">
      <alignment horizontal="right" wrapText="1"/>
    </xf>
    <xf numFmtId="0" fontId="25" fillId="0" borderId="3" xfId="0" applyFont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right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4" fontId="7" fillId="0" borderId="3" xfId="0" applyNumberFormat="1" applyFont="1" applyFill="1" applyBorder="1" applyAlignment="1" applyProtection="1">
      <alignment vertical="center" wrapText="1"/>
    </xf>
    <xf numFmtId="4" fontId="5" fillId="0" borderId="3" xfId="0" applyNumberFormat="1" applyFont="1" applyBorder="1" applyAlignment="1">
      <alignment horizontal="right"/>
    </xf>
    <xf numFmtId="4" fontId="9" fillId="0" borderId="3" xfId="0" applyNumberFormat="1" applyFont="1" applyFill="1" applyBorder="1" applyAlignment="1" applyProtection="1">
      <alignment horizontal="left" vertical="center" wrapText="1"/>
    </xf>
    <xf numFmtId="4" fontId="5" fillId="3" borderId="3" xfId="0" quotePrefix="1" applyNumberFormat="1" applyFont="1" applyFill="1" applyBorder="1" applyAlignment="1">
      <alignment horizontal="left" wrapText="1"/>
    </xf>
    <xf numFmtId="4" fontId="5" fillId="3" borderId="3" xfId="0" applyNumberFormat="1" applyFont="1" applyFill="1" applyBorder="1" applyAlignment="1" applyProtection="1">
      <alignment horizontal="center" vertical="center" wrapText="1"/>
    </xf>
    <xf numFmtId="4" fontId="5" fillId="3" borderId="3" xfId="0" applyNumberFormat="1" applyFont="1" applyFill="1" applyBorder="1" applyAlignment="1" applyProtection="1">
      <alignment horizontal="left" vertical="center" wrapText="1"/>
    </xf>
    <xf numFmtId="4" fontId="6" fillId="3" borderId="3" xfId="0" applyNumberFormat="1" applyFont="1" applyFill="1" applyBorder="1" applyAlignment="1" applyProtection="1">
      <alignment wrapText="1"/>
    </xf>
    <xf numFmtId="4" fontId="4" fillId="3" borderId="3" xfId="0" applyNumberFormat="1" applyFont="1" applyFill="1" applyBorder="1" applyAlignment="1">
      <alignment horizontal="right"/>
    </xf>
    <xf numFmtId="0" fontId="9" fillId="3" borderId="3" xfId="0" applyNumberFormat="1" applyFont="1" applyFill="1" applyBorder="1" applyAlignment="1" applyProtection="1">
      <alignment horizontal="center" vertical="center" wrapText="1"/>
    </xf>
    <xf numFmtId="0" fontId="26" fillId="3" borderId="3" xfId="0" applyNumberFormat="1" applyFont="1" applyFill="1" applyBorder="1" applyAlignment="1" applyProtection="1">
      <alignment horizontal="center" vertical="center" wrapText="1"/>
    </xf>
    <xf numFmtId="4" fontId="9" fillId="2" borderId="4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28" fillId="0" borderId="3" xfId="0" applyNumberFormat="1" applyFont="1" applyBorder="1"/>
    <xf numFmtId="0" fontId="0" fillId="0" borderId="0" xfId="0" applyFill="1"/>
    <xf numFmtId="0" fontId="29" fillId="5" borderId="3" xfId="0" applyFont="1" applyFill="1" applyBorder="1" applyAlignment="1">
      <alignment horizontal="left" vertical="center" indent="1"/>
    </xf>
    <xf numFmtId="4" fontId="29" fillId="5" borderId="3" xfId="0" applyNumberFormat="1" applyFont="1" applyFill="1" applyBorder="1"/>
    <xf numFmtId="4" fontId="9" fillId="0" borderId="3" xfId="0" applyNumberFormat="1" applyFont="1" applyFill="1" applyBorder="1"/>
    <xf numFmtId="0" fontId="8" fillId="5" borderId="3" xfId="0" applyFont="1" applyFill="1" applyBorder="1" applyAlignment="1">
      <alignment horizontal="left" vertical="center" indent="1"/>
    </xf>
    <xf numFmtId="4" fontId="7" fillId="5" borderId="3" xfId="0" applyNumberFormat="1" applyFont="1" applyFill="1" applyBorder="1" applyAlignment="1">
      <alignment horizontal="right"/>
    </xf>
    <xf numFmtId="4" fontId="7" fillId="5" borderId="3" xfId="0" applyNumberFormat="1" applyFont="1" applyFill="1" applyBorder="1"/>
    <xf numFmtId="4" fontId="7" fillId="0" borderId="3" xfId="0" applyNumberFormat="1" applyFont="1" applyFill="1" applyBorder="1" applyAlignment="1">
      <alignment horizontal="right"/>
    </xf>
    <xf numFmtId="4" fontId="9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4" fontId="9" fillId="3" borderId="3" xfId="0" applyNumberFormat="1" applyFont="1" applyFill="1" applyBorder="1" applyAlignment="1" applyProtection="1">
      <alignment vertical="center" wrapText="1"/>
    </xf>
    <xf numFmtId="4" fontId="7" fillId="0" borderId="3" xfId="0" applyNumberFormat="1" applyFont="1" applyFill="1" applyBorder="1" applyAlignment="1" applyProtection="1">
      <alignment vertical="center"/>
    </xf>
    <xf numFmtId="4" fontId="9" fillId="3" borderId="3" xfId="0" applyNumberFormat="1" applyFont="1" applyFill="1" applyBorder="1" applyAlignment="1" applyProtection="1">
      <alignment vertical="center"/>
    </xf>
    <xf numFmtId="4" fontId="3" fillId="3" borderId="3" xfId="0" applyNumberFormat="1" applyFont="1" applyFill="1" applyBorder="1" applyAlignment="1">
      <alignment horizontal="right"/>
    </xf>
    <xf numFmtId="0" fontId="30" fillId="0" borderId="3" xfId="0" applyFont="1" applyBorder="1"/>
    <xf numFmtId="4" fontId="31" fillId="0" borderId="3" xfId="0" applyNumberFormat="1" applyFont="1" applyBorder="1"/>
    <xf numFmtId="0" fontId="7" fillId="0" borderId="3" xfId="0" applyFont="1" applyBorder="1"/>
    <xf numFmtId="4" fontId="0" fillId="0" borderId="3" xfId="0" applyNumberFormat="1" applyFill="1" applyBorder="1"/>
    <xf numFmtId="0" fontId="17" fillId="0" borderId="0" xfId="0" applyFont="1" applyFill="1"/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18" fillId="0" borderId="0" xfId="0" applyFont="1" applyBorder="1" applyAlignment="1">
      <alignment horizontal="right" wrapText="1"/>
    </xf>
    <xf numFmtId="4" fontId="3" fillId="2" borderId="0" xfId="0" applyNumberFormat="1" applyFont="1" applyFill="1" applyBorder="1" applyAlignment="1">
      <alignment horizontal="right"/>
    </xf>
    <xf numFmtId="4" fontId="9" fillId="5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7" fillId="0" borderId="3" xfId="0" applyNumberFormat="1" applyFont="1" applyFill="1" applyBorder="1"/>
    <xf numFmtId="4" fontId="19" fillId="0" borderId="3" xfId="0" applyNumberFormat="1" applyFont="1" applyFill="1" applyBorder="1"/>
    <xf numFmtId="4" fontId="9" fillId="0" borderId="3" xfId="0" applyNumberFormat="1" applyFont="1" applyFill="1" applyBorder="1" applyAlignment="1">
      <alignment horizontal="right"/>
    </xf>
    <xf numFmtId="0" fontId="28" fillId="0" borderId="0" xfId="0" applyFont="1" applyFill="1"/>
    <xf numFmtId="0" fontId="0" fillId="2" borderId="7" xfId="0" applyFill="1" applyBorder="1"/>
    <xf numFmtId="0" fontId="0" fillId="2" borderId="0" xfId="0" applyFill="1" applyBorder="1"/>
    <xf numFmtId="0" fontId="3" fillId="2" borderId="7" xfId="0" applyNumberFormat="1" applyFont="1" applyFill="1" applyBorder="1" applyAlignment="1" applyProtection="1">
      <alignment horizontal="left" vertical="center" wrapText="1"/>
    </xf>
    <xf numFmtId="0" fontId="0" fillId="0" borderId="7" xfId="0" applyBorder="1"/>
    <xf numFmtId="0" fontId="0" fillId="0" borderId="0" xfId="0" applyBorder="1"/>
    <xf numFmtId="4" fontId="33" fillId="2" borderId="3" xfId="0" applyNumberFormat="1" applyFont="1" applyFill="1" applyBorder="1" applyAlignment="1">
      <alignment horizontal="right"/>
    </xf>
    <xf numFmtId="0" fontId="32" fillId="2" borderId="0" xfId="0" applyFont="1" applyFill="1"/>
    <xf numFmtId="0" fontId="33" fillId="2" borderId="3" xfId="0" quotePrefix="1" applyFont="1" applyFill="1" applyBorder="1" applyAlignment="1">
      <alignment horizontal="left" vertical="center"/>
    </xf>
    <xf numFmtId="0" fontId="32" fillId="0" borderId="0" xfId="0" applyFont="1"/>
    <xf numFmtId="0" fontId="34" fillId="2" borderId="3" xfId="0" quotePrefix="1" applyFont="1" applyFill="1" applyBorder="1" applyAlignment="1">
      <alignment horizontal="left" vertical="center"/>
    </xf>
    <xf numFmtId="0" fontId="35" fillId="2" borderId="3" xfId="0" quotePrefix="1" applyFont="1" applyFill="1" applyBorder="1" applyAlignment="1">
      <alignment horizontal="left" vertical="center"/>
    </xf>
    <xf numFmtId="0" fontId="33" fillId="2" borderId="3" xfId="0" applyNumberFormat="1" applyFont="1" applyFill="1" applyBorder="1" applyAlignment="1" applyProtection="1">
      <alignment horizontal="left" vertical="center" wrapText="1"/>
    </xf>
    <xf numFmtId="0" fontId="32" fillId="0" borderId="3" xfId="0" applyFont="1" applyBorder="1"/>
    <xf numFmtId="0" fontId="5" fillId="3" borderId="3" xfId="0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/>
    <xf numFmtId="0" fontId="7" fillId="0" borderId="3" xfId="0" applyFont="1" applyBorder="1" applyAlignment="1">
      <alignment horizontal="left" vertical="center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4" fontId="7" fillId="0" borderId="3" xfId="0" applyNumberFormat="1" applyFont="1" applyBorder="1"/>
    <xf numFmtId="4" fontId="7" fillId="2" borderId="3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0" fontId="9" fillId="3" borderId="3" xfId="0" applyNumberFormat="1" applyFont="1" applyFill="1" applyBorder="1" applyAlignment="1" applyProtection="1">
      <alignment horizontal="center" vertical="center" wrapText="1"/>
    </xf>
    <xf numFmtId="4" fontId="9" fillId="2" borderId="4" xfId="0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>
      <alignment horizontal="right"/>
    </xf>
    <xf numFmtId="0" fontId="28" fillId="2" borderId="0" xfId="0" applyFont="1" applyFill="1"/>
    <xf numFmtId="0" fontId="7" fillId="0" borderId="3" xfId="0" applyFont="1" applyBorder="1" applyAlignment="1">
      <alignment horizontal="right" wrapText="1"/>
    </xf>
    <xf numFmtId="4" fontId="7" fillId="3" borderId="3" xfId="0" applyNumberFormat="1" applyFont="1" applyFill="1" applyBorder="1" applyAlignment="1">
      <alignment horizontal="right"/>
    </xf>
    <xf numFmtId="0" fontId="28" fillId="0" borderId="0" xfId="0" applyFont="1"/>
    <xf numFmtId="0" fontId="9" fillId="0" borderId="3" xfId="0" applyFont="1" applyBorder="1" applyAlignment="1">
      <alignment horizontal="right" wrapText="1"/>
    </xf>
    <xf numFmtId="4" fontId="9" fillId="0" borderId="4" xfId="0" applyNumberFormat="1" applyFont="1" applyFill="1" applyBorder="1" applyAlignment="1">
      <alignment horizontal="right"/>
    </xf>
    <xf numFmtId="4" fontId="5" fillId="0" borderId="4" xfId="0" applyNumberFormat="1" applyFont="1" applyFill="1" applyBorder="1" applyAlignment="1">
      <alignment horizontal="right"/>
    </xf>
    <xf numFmtId="4" fontId="38" fillId="0" borderId="3" xfId="0" applyNumberFormat="1" applyFont="1" applyBorder="1"/>
    <xf numFmtId="0" fontId="16" fillId="2" borderId="0" xfId="0" applyFont="1" applyFill="1" applyAlignment="1">
      <alignment horizontal="left" wrapText="1"/>
    </xf>
    <xf numFmtId="0" fontId="16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9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vertical="center"/>
    </xf>
    <xf numFmtId="0" fontId="9" fillId="0" borderId="1" xfId="0" quotePrefix="1" applyFont="1" applyFill="1" applyBorder="1" applyAlignment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7" fillId="2" borderId="2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16" fillId="2" borderId="0" xfId="0" applyFont="1" applyFill="1" applyAlignment="1">
      <alignment horizontal="center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24" fillId="2" borderId="1" xfId="0" applyNumberFormat="1" applyFont="1" applyFill="1" applyBorder="1" applyAlignment="1" applyProtection="1">
      <alignment horizontal="left" vertical="center"/>
    </xf>
    <xf numFmtId="0" fontId="24" fillId="2" borderId="2" xfId="0" applyNumberFormat="1" applyFont="1" applyFill="1" applyBorder="1" applyAlignment="1" applyProtection="1">
      <alignment horizontal="left" vertical="center"/>
    </xf>
    <xf numFmtId="0" fontId="24" fillId="2" borderId="4" xfId="0" applyNumberFormat="1" applyFont="1" applyFill="1" applyBorder="1" applyAlignment="1" applyProtection="1">
      <alignment horizontal="left" vertical="center"/>
    </xf>
    <xf numFmtId="0" fontId="4" fillId="3" borderId="1" xfId="0" applyNumberFormat="1" applyFont="1" applyFill="1" applyBorder="1" applyAlignment="1" applyProtection="1">
      <alignment horizontal="left" vertical="center" wrapText="1"/>
    </xf>
    <xf numFmtId="0" fontId="4" fillId="3" borderId="2" xfId="0" applyNumberFormat="1" applyFont="1" applyFill="1" applyBorder="1" applyAlignment="1" applyProtection="1">
      <alignment horizontal="left" vertical="center" wrapText="1"/>
    </xf>
    <xf numFmtId="0" fontId="4" fillId="3" borderId="4" xfId="0" applyNumberFormat="1" applyFont="1" applyFill="1" applyBorder="1" applyAlignment="1" applyProtection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4" fontId="27" fillId="3" borderId="4" xfId="0" applyNumberFormat="1" applyFont="1" applyFill="1" applyBorder="1" applyAlignment="1" applyProtection="1">
      <alignment horizontal="center" vertical="center" wrapText="1"/>
    </xf>
    <xf numFmtId="4" fontId="4" fillId="3" borderId="4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/>
    <xf numFmtId="4" fontId="9" fillId="0" borderId="3" xfId="0" applyNumberFormat="1" applyFont="1" applyFill="1" applyBorder="1" applyAlignment="1" applyProtection="1">
      <alignment vertical="center" wrapText="1"/>
    </xf>
    <xf numFmtId="4" fontId="5" fillId="0" borderId="3" xfId="0" applyNumberFormat="1" applyFont="1" applyFill="1" applyBorder="1" applyAlignment="1">
      <alignment horizontal="right"/>
    </xf>
    <xf numFmtId="4" fontId="20" fillId="0" borderId="3" xfId="0" applyNumberFormat="1" applyFont="1" applyFill="1" applyBorder="1"/>
    <xf numFmtId="0" fontId="27" fillId="0" borderId="0" xfId="0" applyFont="1" applyFill="1" applyAlignment="1">
      <alignment wrapText="1"/>
    </xf>
    <xf numFmtId="0" fontId="28" fillId="0" borderId="0" xfId="0" applyFont="1" applyFill="1" applyAlignment="1">
      <alignment wrapText="1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1"/>
  <sheetViews>
    <sheetView tabSelected="1" zoomScaleNormal="100" workbookViewId="0">
      <selection activeCell="L8" sqref="L8"/>
    </sheetView>
  </sheetViews>
  <sheetFormatPr defaultRowHeight="15" x14ac:dyDescent="0.25"/>
  <cols>
    <col min="1" max="1" width="9.140625" style="48"/>
    <col min="6" max="9" width="25.28515625" customWidth="1"/>
    <col min="10" max="11" width="15.7109375" customWidth="1"/>
    <col min="12" max="12" width="25.28515625" style="48" customWidth="1"/>
    <col min="13" max="19" width="9.140625" style="48"/>
  </cols>
  <sheetData>
    <row r="1" spans="1:12" s="54" customFormat="1" ht="15.75" customHeight="1" x14ac:dyDescent="0.25">
      <c r="A1" s="149" t="s">
        <v>129</v>
      </c>
      <c r="B1" s="149"/>
      <c r="C1" s="149"/>
      <c r="D1" s="149"/>
      <c r="E1" s="149"/>
      <c r="F1" s="149"/>
    </row>
    <row r="2" spans="1:12" s="54" customFormat="1" ht="15.75" customHeight="1" x14ac:dyDescent="0.25">
      <c r="A2" s="149" t="s">
        <v>130</v>
      </c>
      <c r="B2" s="149"/>
      <c r="C2" s="149"/>
      <c r="D2" s="149"/>
      <c r="E2" s="149"/>
      <c r="F2" s="149"/>
    </row>
    <row r="3" spans="1:12" s="54" customFormat="1" ht="15.75" x14ac:dyDescent="0.25">
      <c r="A3" s="150" t="s">
        <v>131</v>
      </c>
      <c r="B3" s="151"/>
      <c r="C3" s="151"/>
      <c r="D3" s="151"/>
    </row>
    <row r="4" spans="1:12" s="54" customFormat="1" ht="15.75" x14ac:dyDescent="0.25">
      <c r="A4" s="150" t="s">
        <v>132</v>
      </c>
      <c r="B4" s="151"/>
      <c r="C4" s="151"/>
    </row>
    <row r="5" spans="1:12" s="54" customFormat="1" ht="15.75" x14ac:dyDescent="0.25">
      <c r="A5" s="150" t="s">
        <v>133</v>
      </c>
      <c r="B5" s="151"/>
      <c r="C5" s="151"/>
    </row>
    <row r="6" spans="1:12" s="54" customFormat="1" ht="15.75" x14ac:dyDescent="0.25">
      <c r="A6" s="209"/>
      <c r="B6" s="210"/>
      <c r="C6" s="210"/>
    </row>
    <row r="7" spans="1:12" s="54" customFormat="1" ht="15.75" x14ac:dyDescent="0.25">
      <c r="A7" s="209"/>
      <c r="B7" s="210"/>
      <c r="C7" s="210"/>
    </row>
    <row r="8" spans="1:12" ht="42" customHeight="1" x14ac:dyDescent="0.25">
      <c r="B8" s="153" t="s">
        <v>223</v>
      </c>
      <c r="C8" s="153"/>
      <c r="D8" s="153"/>
      <c r="E8" s="153"/>
      <c r="F8" s="153"/>
      <c r="G8" s="153"/>
      <c r="H8" s="153"/>
      <c r="I8" s="153"/>
      <c r="J8" s="153"/>
      <c r="K8" s="153"/>
      <c r="L8" s="50"/>
    </row>
    <row r="9" spans="1:12" ht="15.75" customHeight="1" x14ac:dyDescent="0.25">
      <c r="B9" s="153" t="s">
        <v>9</v>
      </c>
      <c r="C9" s="153"/>
      <c r="D9" s="153"/>
      <c r="E9" s="153"/>
      <c r="F9" s="153"/>
      <c r="G9" s="153"/>
      <c r="H9" s="153"/>
      <c r="I9" s="153"/>
      <c r="J9" s="153"/>
      <c r="K9" s="153"/>
      <c r="L9" s="51"/>
    </row>
    <row r="10" spans="1:12" ht="18" customHeight="1" x14ac:dyDescent="0.25">
      <c r="B10" s="153" t="s">
        <v>56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52"/>
    </row>
    <row r="11" spans="1:12" ht="18" customHeight="1" x14ac:dyDescent="0.25"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52"/>
    </row>
    <row r="12" spans="1:12" ht="18" customHeight="1" x14ac:dyDescent="0.25">
      <c r="B12" s="171" t="s">
        <v>50</v>
      </c>
      <c r="C12" s="171"/>
      <c r="D12" s="171"/>
      <c r="E12" s="171"/>
      <c r="F12" s="171"/>
      <c r="G12" s="36"/>
      <c r="H12" s="32"/>
      <c r="I12" s="32"/>
      <c r="J12" s="33"/>
      <c r="K12" s="33"/>
    </row>
    <row r="13" spans="1:12" ht="25.5" x14ac:dyDescent="0.25">
      <c r="B13" s="161" t="s">
        <v>7</v>
      </c>
      <c r="C13" s="161"/>
      <c r="D13" s="161"/>
      <c r="E13" s="161"/>
      <c r="F13" s="161"/>
      <c r="G13" s="131" t="s">
        <v>217</v>
      </c>
      <c r="H13" s="84" t="s">
        <v>216</v>
      </c>
      <c r="I13" s="131" t="s">
        <v>215</v>
      </c>
      <c r="J13" s="19" t="s">
        <v>22</v>
      </c>
      <c r="K13" s="19" t="s">
        <v>42</v>
      </c>
    </row>
    <row r="14" spans="1:12" x14ac:dyDescent="0.25">
      <c r="B14" s="172">
        <v>1</v>
      </c>
      <c r="C14" s="172"/>
      <c r="D14" s="172"/>
      <c r="E14" s="172"/>
      <c r="F14" s="173"/>
      <c r="G14" s="22">
        <v>2</v>
      </c>
      <c r="H14" s="21">
        <v>3</v>
      </c>
      <c r="I14" s="21">
        <v>4</v>
      </c>
      <c r="J14" s="21" t="s">
        <v>117</v>
      </c>
      <c r="K14" s="21" t="s">
        <v>207</v>
      </c>
    </row>
    <row r="15" spans="1:12" x14ac:dyDescent="0.25">
      <c r="B15" s="159" t="s">
        <v>24</v>
      </c>
      <c r="C15" s="160"/>
      <c r="D15" s="160"/>
      <c r="E15" s="160"/>
      <c r="F15" s="169"/>
      <c r="G15" s="101">
        <v>337089.5</v>
      </c>
      <c r="H15" s="97">
        <v>708267.52000000002</v>
      </c>
      <c r="I15" s="97">
        <v>379967.64</v>
      </c>
      <c r="J15" s="97">
        <f>I15/G15*100</f>
        <v>112.72010549127161</v>
      </c>
      <c r="K15" s="97">
        <f>I15/H15*100</f>
        <v>53.647474897620604</v>
      </c>
    </row>
    <row r="16" spans="1:12" x14ac:dyDescent="0.25">
      <c r="B16" s="170" t="s">
        <v>23</v>
      </c>
      <c r="C16" s="169"/>
      <c r="D16" s="169"/>
      <c r="E16" s="169"/>
      <c r="F16" s="169"/>
      <c r="G16" s="101">
        <v>0</v>
      </c>
      <c r="H16" s="97">
        <v>0</v>
      </c>
      <c r="I16" s="97">
        <v>0</v>
      </c>
      <c r="J16" s="97" t="e">
        <f t="shared" ref="J16:J21" si="0">I16/G16*100</f>
        <v>#DIV/0!</v>
      </c>
      <c r="K16" s="97" t="e">
        <f t="shared" ref="K16:K21" si="1">I16/H16*100</f>
        <v>#DIV/0!</v>
      </c>
    </row>
    <row r="17" spans="1:48" x14ac:dyDescent="0.25">
      <c r="B17" s="166" t="s">
        <v>0</v>
      </c>
      <c r="C17" s="167"/>
      <c r="D17" s="167"/>
      <c r="E17" s="167"/>
      <c r="F17" s="168"/>
      <c r="G17" s="102">
        <f>SUM(G15:G16)</f>
        <v>337089.5</v>
      </c>
      <c r="H17" s="98">
        <f>SUM(H15:H16)</f>
        <v>708267.52000000002</v>
      </c>
      <c r="I17" s="98">
        <f>SUM(I15:I16)</f>
        <v>379967.64</v>
      </c>
      <c r="J17" s="97">
        <f t="shared" si="0"/>
        <v>112.72010549127161</v>
      </c>
      <c r="K17" s="97">
        <f t="shared" si="1"/>
        <v>53.647474897620604</v>
      </c>
    </row>
    <row r="18" spans="1:48" x14ac:dyDescent="0.25">
      <c r="B18" s="177" t="s">
        <v>25</v>
      </c>
      <c r="C18" s="160"/>
      <c r="D18" s="160"/>
      <c r="E18" s="160"/>
      <c r="F18" s="160"/>
      <c r="G18" s="76">
        <v>337848.5</v>
      </c>
      <c r="H18" s="97">
        <v>655493.69999999995</v>
      </c>
      <c r="I18" s="97">
        <v>379768.1</v>
      </c>
      <c r="J18" s="97">
        <f t="shared" si="0"/>
        <v>112.4078100095161</v>
      </c>
      <c r="K18" s="97">
        <f t="shared" si="1"/>
        <v>57.936193742212929</v>
      </c>
    </row>
    <row r="19" spans="1:48" x14ac:dyDescent="0.25">
      <c r="B19" s="175" t="s">
        <v>26</v>
      </c>
      <c r="C19" s="169"/>
      <c r="D19" s="169"/>
      <c r="E19" s="169"/>
      <c r="F19" s="169"/>
      <c r="G19" s="101">
        <v>3193.06</v>
      </c>
      <c r="H19" s="99">
        <v>58727</v>
      </c>
      <c r="I19" s="99">
        <v>6015.02</v>
      </c>
      <c r="J19" s="97">
        <f t="shared" si="0"/>
        <v>188.37791961316105</v>
      </c>
      <c r="K19" s="97">
        <f t="shared" si="1"/>
        <v>10.242341682701314</v>
      </c>
    </row>
    <row r="20" spans="1:48" x14ac:dyDescent="0.25">
      <c r="B20" s="13" t="s">
        <v>1</v>
      </c>
      <c r="C20" s="30"/>
      <c r="D20" s="30"/>
      <c r="E20" s="30"/>
      <c r="F20" s="30"/>
      <c r="G20" s="102">
        <f>SUM(G18:G19)</f>
        <v>341041.56</v>
      </c>
      <c r="H20" s="98">
        <f>SUM(H18:H19)</f>
        <v>714220.7</v>
      </c>
      <c r="I20" s="98">
        <f>SUM(I18:I19)</f>
        <v>385783.12</v>
      </c>
      <c r="J20" s="97">
        <f t="shared" si="0"/>
        <v>113.11909316858626</v>
      </c>
      <c r="K20" s="97">
        <f t="shared" si="1"/>
        <v>54.014553204632691</v>
      </c>
    </row>
    <row r="21" spans="1:48" x14ac:dyDescent="0.25">
      <c r="B21" s="176" t="s">
        <v>2</v>
      </c>
      <c r="C21" s="167"/>
      <c r="D21" s="167"/>
      <c r="E21" s="167"/>
      <c r="F21" s="167"/>
      <c r="G21" s="100">
        <f>G17-G20</f>
        <v>-3952.0599999999977</v>
      </c>
      <c r="H21" s="100">
        <f>H17-H20</f>
        <v>-5953.1799999999348</v>
      </c>
      <c r="I21" s="100">
        <f>I17-I20</f>
        <v>-5815.4799999999814</v>
      </c>
      <c r="J21" s="97">
        <f t="shared" si="0"/>
        <v>147.15059994028391</v>
      </c>
      <c r="K21" s="97">
        <f t="shared" si="1"/>
        <v>97.686950503765132</v>
      </c>
    </row>
    <row r="22" spans="1:48" ht="18" x14ac:dyDescent="0.25"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53"/>
    </row>
    <row r="23" spans="1:48" ht="18" customHeight="1" x14ac:dyDescent="0.25">
      <c r="B23" s="158" t="s">
        <v>47</v>
      </c>
      <c r="C23" s="158"/>
      <c r="D23" s="158"/>
      <c r="E23" s="158"/>
      <c r="F23" s="158"/>
      <c r="G23" s="31"/>
      <c r="H23" s="32"/>
      <c r="I23" s="32"/>
      <c r="J23" s="33"/>
      <c r="K23" s="33"/>
      <c r="L23" s="53"/>
    </row>
    <row r="24" spans="1:48" ht="25.5" x14ac:dyDescent="0.25">
      <c r="B24" s="161" t="s">
        <v>7</v>
      </c>
      <c r="C24" s="161"/>
      <c r="D24" s="161"/>
      <c r="E24" s="161"/>
      <c r="F24" s="161"/>
      <c r="G24" s="131" t="s">
        <v>217</v>
      </c>
      <c r="H24" s="84" t="s">
        <v>216</v>
      </c>
      <c r="I24" s="131" t="s">
        <v>215</v>
      </c>
      <c r="J24" s="19" t="s">
        <v>22</v>
      </c>
      <c r="K24" s="19" t="s">
        <v>42</v>
      </c>
    </row>
    <row r="25" spans="1:48" x14ac:dyDescent="0.25">
      <c r="B25" s="162">
        <v>1</v>
      </c>
      <c r="C25" s="163"/>
      <c r="D25" s="163"/>
      <c r="E25" s="163"/>
      <c r="F25" s="163"/>
      <c r="G25" s="22">
        <v>2</v>
      </c>
      <c r="H25" s="21">
        <v>3</v>
      </c>
      <c r="I25" s="21">
        <v>4</v>
      </c>
      <c r="J25" s="21" t="s">
        <v>117</v>
      </c>
      <c r="K25" s="21" t="s">
        <v>207</v>
      </c>
    </row>
    <row r="26" spans="1:48" ht="15.75" customHeight="1" x14ac:dyDescent="0.25">
      <c r="B26" s="159" t="s">
        <v>27</v>
      </c>
      <c r="C26" s="164"/>
      <c r="D26" s="164"/>
      <c r="E26" s="164"/>
      <c r="F26" s="164"/>
      <c r="G26" s="78"/>
      <c r="H26" s="77"/>
      <c r="I26" s="77"/>
      <c r="J26" s="97" t="e">
        <f>I26/G26*100</f>
        <v>#DIV/0!</v>
      </c>
      <c r="K26" s="97" t="e">
        <f>I26/H26*100</f>
        <v>#DIV/0!</v>
      </c>
    </row>
    <row r="27" spans="1:48" x14ac:dyDescent="0.25">
      <c r="B27" s="159" t="s">
        <v>28</v>
      </c>
      <c r="C27" s="160"/>
      <c r="D27" s="160"/>
      <c r="E27" s="160"/>
      <c r="F27" s="160"/>
      <c r="G27" s="76"/>
      <c r="H27" s="77"/>
      <c r="I27" s="77"/>
      <c r="J27" s="97" t="e">
        <f t="shared" ref="J27:J32" si="2">I27/G27*100</f>
        <v>#DIV/0!</v>
      </c>
      <c r="K27" s="97" t="e">
        <f t="shared" ref="K27:K32" si="3">I27/H27*100</f>
        <v>#DIV/0!</v>
      </c>
    </row>
    <row r="28" spans="1:48" ht="15" customHeight="1" x14ac:dyDescent="0.25">
      <c r="B28" s="155" t="s">
        <v>43</v>
      </c>
      <c r="C28" s="156"/>
      <c r="D28" s="156"/>
      <c r="E28" s="156"/>
      <c r="F28" s="157"/>
      <c r="G28" s="79"/>
      <c r="H28" s="80"/>
      <c r="I28" s="80"/>
      <c r="J28" s="97" t="e">
        <f t="shared" si="2"/>
        <v>#DIV/0!</v>
      </c>
      <c r="K28" s="97" t="e">
        <f t="shared" si="3"/>
        <v>#DIV/0!</v>
      </c>
    </row>
    <row r="29" spans="1:48" s="24" customFormat="1" ht="15" customHeight="1" x14ac:dyDescent="0.25">
      <c r="A29" s="48"/>
      <c r="B29" s="159" t="s">
        <v>13</v>
      </c>
      <c r="C29" s="160"/>
      <c r="D29" s="160"/>
      <c r="E29" s="160"/>
      <c r="F29" s="160"/>
      <c r="G29" s="76"/>
      <c r="H29" s="77"/>
      <c r="I29" s="77"/>
      <c r="J29" s="97" t="e">
        <f t="shared" si="2"/>
        <v>#DIV/0!</v>
      </c>
      <c r="K29" s="97" t="e">
        <f t="shared" si="3"/>
        <v>#DIV/0!</v>
      </c>
      <c r="L29" s="48"/>
      <c r="M29" s="48"/>
      <c r="N29" s="48"/>
      <c r="O29" s="48"/>
      <c r="P29" s="48"/>
      <c r="Q29" s="48"/>
      <c r="R29" s="48"/>
      <c r="S29" s="4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</row>
    <row r="30" spans="1:48" s="24" customFormat="1" ht="15" customHeight="1" x14ac:dyDescent="0.25">
      <c r="A30" s="48"/>
      <c r="B30" s="159" t="s">
        <v>46</v>
      </c>
      <c r="C30" s="160"/>
      <c r="D30" s="160"/>
      <c r="E30" s="160"/>
      <c r="F30" s="160"/>
      <c r="G30" s="76"/>
      <c r="H30" s="77"/>
      <c r="I30" s="77"/>
      <c r="J30" s="97" t="e">
        <f t="shared" si="2"/>
        <v>#DIV/0!</v>
      </c>
      <c r="K30" s="97" t="e">
        <f t="shared" si="3"/>
        <v>#DIV/0!</v>
      </c>
      <c r="L30" s="48"/>
      <c r="M30" s="48"/>
      <c r="N30" s="48"/>
      <c r="O30" s="48"/>
      <c r="P30" s="48"/>
      <c r="Q30" s="48"/>
      <c r="R30" s="48"/>
      <c r="S30" s="4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</row>
    <row r="31" spans="1:48" s="29" customFormat="1" x14ac:dyDescent="0.25">
      <c r="A31" s="49"/>
      <c r="B31" s="155" t="s">
        <v>48</v>
      </c>
      <c r="C31" s="156"/>
      <c r="D31" s="156"/>
      <c r="E31" s="156"/>
      <c r="F31" s="157"/>
      <c r="G31" s="79"/>
      <c r="H31" s="81"/>
      <c r="I31" s="81"/>
      <c r="J31" s="97" t="e">
        <f t="shared" si="2"/>
        <v>#DIV/0!</v>
      </c>
      <c r="K31" s="97" t="e">
        <f t="shared" si="3"/>
        <v>#DIV/0!</v>
      </c>
      <c r="L31" s="49"/>
      <c r="M31" s="49"/>
      <c r="N31" s="49"/>
      <c r="O31" s="49"/>
      <c r="P31" s="49"/>
      <c r="Q31" s="49"/>
      <c r="R31" s="49"/>
      <c r="S31" s="49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</row>
    <row r="32" spans="1:48" ht="15.75" x14ac:dyDescent="0.25">
      <c r="B32" s="174" t="s">
        <v>49</v>
      </c>
      <c r="C32" s="174"/>
      <c r="D32" s="174"/>
      <c r="E32" s="174"/>
      <c r="F32" s="174"/>
      <c r="G32" s="82"/>
      <c r="H32" s="83"/>
      <c r="I32" s="83"/>
      <c r="J32" s="97" t="e">
        <f t="shared" si="2"/>
        <v>#DIV/0!</v>
      </c>
      <c r="K32" s="97" t="e">
        <f t="shared" si="3"/>
        <v>#DIV/0!</v>
      </c>
    </row>
    <row r="33" spans="2:11" s="48" customFormat="1" x14ac:dyDescent="0.25"/>
    <row r="34" spans="2:11" s="48" customFormat="1" x14ac:dyDescent="0.25">
      <c r="B34" s="56"/>
      <c r="C34" s="56"/>
      <c r="D34" s="56"/>
      <c r="E34" s="56"/>
      <c r="F34" s="56"/>
      <c r="G34" s="56"/>
      <c r="H34" s="56"/>
      <c r="I34" s="56"/>
      <c r="J34" s="56"/>
      <c r="K34" s="56"/>
    </row>
    <row r="35" spans="2:11" s="48" customFormat="1" x14ac:dyDescent="0.25">
      <c r="B35" s="152" t="s">
        <v>51</v>
      </c>
      <c r="C35" s="152"/>
      <c r="D35" s="152"/>
      <c r="E35" s="152"/>
      <c r="F35" s="152"/>
      <c r="G35" s="152"/>
      <c r="H35" s="152"/>
      <c r="I35" s="152"/>
      <c r="J35" s="152"/>
      <c r="K35" s="152"/>
    </row>
    <row r="36" spans="2:11" s="48" customFormat="1" ht="15" customHeight="1" x14ac:dyDescent="0.25">
      <c r="B36" s="152" t="s">
        <v>52</v>
      </c>
      <c r="C36" s="152"/>
      <c r="D36" s="152"/>
      <c r="E36" s="152"/>
      <c r="F36" s="152"/>
      <c r="G36" s="152"/>
      <c r="H36" s="152"/>
      <c r="I36" s="152"/>
      <c r="J36" s="152"/>
      <c r="K36" s="152"/>
    </row>
    <row r="37" spans="2:11" s="48" customFormat="1" ht="15" customHeight="1" x14ac:dyDescent="0.25">
      <c r="B37" s="152" t="s">
        <v>53</v>
      </c>
      <c r="C37" s="152"/>
      <c r="D37" s="152"/>
      <c r="E37" s="152"/>
      <c r="F37" s="152"/>
      <c r="G37" s="152"/>
      <c r="H37" s="152"/>
      <c r="I37" s="152"/>
      <c r="J37" s="152"/>
      <c r="K37" s="152"/>
    </row>
    <row r="38" spans="2:11" s="48" customFormat="1" ht="15" customHeight="1" x14ac:dyDescent="0.25">
      <c r="B38" s="152" t="s">
        <v>54</v>
      </c>
      <c r="C38" s="152"/>
      <c r="D38" s="152"/>
      <c r="E38" s="152"/>
      <c r="F38" s="152"/>
      <c r="G38" s="152"/>
      <c r="H38" s="152"/>
      <c r="I38" s="152"/>
      <c r="J38" s="152"/>
      <c r="K38" s="152"/>
    </row>
    <row r="39" spans="2:11" s="48" customFormat="1" ht="36.75" customHeight="1" x14ac:dyDescent="0.25">
      <c r="B39" s="152"/>
      <c r="C39" s="152"/>
      <c r="D39" s="152"/>
      <c r="E39" s="152"/>
      <c r="F39" s="152"/>
      <c r="G39" s="152"/>
      <c r="H39" s="152"/>
      <c r="I39" s="152"/>
      <c r="J39" s="152"/>
      <c r="K39" s="152"/>
    </row>
    <row r="40" spans="2:11" s="48" customFormat="1" ht="15" customHeight="1" x14ac:dyDescent="0.25">
      <c r="B40" s="165" t="s">
        <v>55</v>
      </c>
      <c r="C40" s="165"/>
      <c r="D40" s="165"/>
      <c r="E40" s="165"/>
      <c r="F40" s="165"/>
      <c r="G40" s="165"/>
      <c r="H40" s="165"/>
      <c r="I40" s="165"/>
      <c r="J40" s="165"/>
      <c r="K40" s="165"/>
    </row>
    <row r="41" spans="2:11" s="48" customFormat="1" x14ac:dyDescent="0.25">
      <c r="B41" s="165"/>
      <c r="C41" s="165"/>
      <c r="D41" s="165"/>
      <c r="E41" s="165"/>
      <c r="F41" s="165"/>
      <c r="G41" s="165"/>
      <c r="H41" s="165"/>
      <c r="I41" s="165"/>
      <c r="J41" s="165"/>
      <c r="K41" s="165"/>
    </row>
    <row r="42" spans="2:11" s="48" customFormat="1" ht="20.25" customHeight="1" x14ac:dyDescent="0.25"/>
    <row r="43" spans="2:11" s="48" customFormat="1" x14ac:dyDescent="0.25"/>
    <row r="44" spans="2:11" s="48" customFormat="1" x14ac:dyDescent="0.25"/>
    <row r="45" spans="2:11" s="48" customFormat="1" x14ac:dyDescent="0.25"/>
    <row r="46" spans="2:11" s="48" customFormat="1" x14ac:dyDescent="0.25"/>
    <row r="47" spans="2:11" s="48" customFormat="1" x14ac:dyDescent="0.25"/>
    <row r="48" spans="2:11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</sheetData>
  <mergeCells count="36">
    <mergeCell ref="B8:K8"/>
    <mergeCell ref="B13:F13"/>
    <mergeCell ref="B38:K39"/>
    <mergeCell ref="B40:K41"/>
    <mergeCell ref="B17:F17"/>
    <mergeCell ref="B27:F27"/>
    <mergeCell ref="B15:F15"/>
    <mergeCell ref="B16:F16"/>
    <mergeCell ref="B35:K35"/>
    <mergeCell ref="B36:K36"/>
    <mergeCell ref="B12:F12"/>
    <mergeCell ref="B14:F14"/>
    <mergeCell ref="B32:F32"/>
    <mergeCell ref="B19:F19"/>
    <mergeCell ref="B21:F21"/>
    <mergeCell ref="B18:F18"/>
    <mergeCell ref="B37:K37"/>
    <mergeCell ref="B11:K11"/>
    <mergeCell ref="B22:K22"/>
    <mergeCell ref="B10:K10"/>
    <mergeCell ref="B9:K9"/>
    <mergeCell ref="B31:F31"/>
    <mergeCell ref="B28:F28"/>
    <mergeCell ref="B23:F23"/>
    <mergeCell ref="B29:F29"/>
    <mergeCell ref="B30:F30"/>
    <mergeCell ref="B24:F24"/>
    <mergeCell ref="B25:F25"/>
    <mergeCell ref="B26:F26"/>
    <mergeCell ref="A1:F1"/>
    <mergeCell ref="A2:F2"/>
    <mergeCell ref="A6:C6"/>
    <mergeCell ref="A7:C7"/>
    <mergeCell ref="A5:C5"/>
    <mergeCell ref="A4:C4"/>
    <mergeCell ref="A3:D3"/>
  </mergeCells>
  <pageMargins left="0.51181102362204722" right="0.51181102362204722" top="0.55118110236220474" bottom="0.55118110236220474" header="0.11811023622047245" footer="0.1181102362204724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16"/>
  <sheetViews>
    <sheetView topLeftCell="A7" zoomScale="110" zoomScaleNormal="110" workbookViewId="0">
      <pane ySplit="3" topLeftCell="A10" activePane="bottomLeft" state="frozen"/>
      <selection activeCell="A7" sqref="A7"/>
      <selection pane="bottomLeft" activeCell="G102" sqref="G102"/>
    </sheetView>
  </sheetViews>
  <sheetFormatPr defaultRowHeight="15" x14ac:dyDescent="0.25"/>
  <cols>
    <col min="1" max="1" width="9.140625" style="48"/>
    <col min="2" max="2" width="7.42578125" bestFit="1" customWidth="1"/>
    <col min="3" max="3" width="8.42578125" bestFit="1" customWidth="1"/>
    <col min="4" max="4" width="9.85546875" customWidth="1"/>
    <col min="5" max="5" width="8.42578125" customWidth="1"/>
    <col min="6" max="6" width="44.7109375" customWidth="1"/>
    <col min="7" max="7" width="24.7109375" customWidth="1"/>
    <col min="8" max="8" width="24.42578125" customWidth="1"/>
    <col min="9" max="9" width="24.7109375" customWidth="1"/>
    <col min="10" max="10" width="8.85546875" bestFit="1" customWidth="1"/>
    <col min="11" max="11" width="9.28515625" bestFit="1" customWidth="1"/>
    <col min="12" max="46" width="9.140625" style="48"/>
  </cols>
  <sheetData>
    <row r="1" spans="1:46" ht="18" x14ac:dyDescent="0.25"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46" ht="15.75" customHeight="1" x14ac:dyDescent="0.25">
      <c r="B2" s="153" t="s">
        <v>9</v>
      </c>
      <c r="C2" s="153"/>
      <c r="D2" s="153"/>
      <c r="E2" s="153"/>
      <c r="F2" s="153"/>
      <c r="G2" s="153"/>
      <c r="H2" s="153"/>
      <c r="I2" s="153"/>
      <c r="J2" s="153"/>
      <c r="K2" s="153"/>
    </row>
    <row r="3" spans="1:46" ht="15.75" customHeight="1" x14ac:dyDescent="0.25"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46" ht="15.75" customHeight="1" x14ac:dyDescent="0.25">
      <c r="B4" s="153" t="s">
        <v>44</v>
      </c>
      <c r="C4" s="153"/>
      <c r="D4" s="153"/>
      <c r="E4" s="153"/>
      <c r="F4" s="153"/>
      <c r="G4" s="153"/>
      <c r="H4" s="153"/>
      <c r="I4" s="153"/>
      <c r="J4" s="153"/>
      <c r="K4" s="153"/>
    </row>
    <row r="5" spans="1:46" ht="15.75" customHeight="1" x14ac:dyDescent="0.25"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46" ht="15.75" customHeight="1" x14ac:dyDescent="0.25">
      <c r="B6" s="153" t="s">
        <v>36</v>
      </c>
      <c r="C6" s="153"/>
      <c r="D6" s="153"/>
      <c r="E6" s="153"/>
      <c r="F6" s="153"/>
      <c r="G6" s="153"/>
      <c r="H6" s="153"/>
      <c r="I6" s="153"/>
      <c r="J6" s="153"/>
      <c r="K6" s="153"/>
    </row>
    <row r="7" spans="1:46" ht="18" x14ac:dyDescent="0.25">
      <c r="B7" s="185"/>
      <c r="C7" s="185"/>
      <c r="D7" s="185"/>
      <c r="E7" s="185"/>
      <c r="F7" s="185"/>
      <c r="G7" s="185"/>
      <c r="H7" s="185"/>
      <c r="I7" s="185"/>
      <c r="J7" s="185"/>
      <c r="K7" s="185"/>
    </row>
    <row r="8" spans="1:46" ht="45" customHeight="1" x14ac:dyDescent="0.25">
      <c r="B8" s="182" t="s">
        <v>7</v>
      </c>
      <c r="C8" s="183"/>
      <c r="D8" s="183"/>
      <c r="E8" s="183"/>
      <c r="F8" s="184"/>
      <c r="G8" s="131" t="s">
        <v>217</v>
      </c>
      <c r="H8" s="84" t="s">
        <v>216</v>
      </c>
      <c r="I8" s="131" t="s">
        <v>215</v>
      </c>
      <c r="J8" s="23" t="s">
        <v>22</v>
      </c>
      <c r="K8" s="23" t="s">
        <v>42</v>
      </c>
    </row>
    <row r="9" spans="1:46" x14ac:dyDescent="0.25">
      <c r="B9" s="179">
        <v>1</v>
      </c>
      <c r="C9" s="180"/>
      <c r="D9" s="180"/>
      <c r="E9" s="180"/>
      <c r="F9" s="181"/>
      <c r="G9" s="25">
        <v>2</v>
      </c>
      <c r="H9" s="25">
        <v>3</v>
      </c>
      <c r="I9" s="25">
        <v>4</v>
      </c>
      <c r="J9" s="25" t="s">
        <v>117</v>
      </c>
      <c r="K9" s="25" t="s">
        <v>207</v>
      </c>
    </row>
    <row r="10" spans="1:46" x14ac:dyDescent="0.25">
      <c r="B10" s="2"/>
      <c r="C10" s="2"/>
      <c r="D10" s="2"/>
      <c r="E10" s="2"/>
      <c r="F10" s="2" t="s">
        <v>41</v>
      </c>
      <c r="G10" s="207">
        <f>G11+G33</f>
        <v>337089.5</v>
      </c>
      <c r="H10" s="207">
        <f>H11</f>
        <v>708267.52000000002</v>
      </c>
      <c r="I10" s="208">
        <f>I11</f>
        <v>379967.64</v>
      </c>
      <c r="J10" s="42">
        <f t="shared" ref="J10:J36" si="0">I10/G10*100</f>
        <v>112.72010549127161</v>
      </c>
      <c r="K10" s="42">
        <f>I10/H10*100</f>
        <v>53.647474897620604</v>
      </c>
      <c r="L10" s="90"/>
      <c r="M10" s="90"/>
      <c r="N10" s="90"/>
    </row>
    <row r="11" spans="1:46" x14ac:dyDescent="0.25">
      <c r="B11" s="2">
        <v>6</v>
      </c>
      <c r="C11" s="2"/>
      <c r="D11" s="2"/>
      <c r="E11" s="2"/>
      <c r="F11" s="2" t="s">
        <v>3</v>
      </c>
      <c r="G11" s="38">
        <f>G12+G19+G22+G29</f>
        <v>337089.5</v>
      </c>
      <c r="H11" s="38">
        <f>H12+H19+H22+H29</f>
        <v>708267.52000000002</v>
      </c>
      <c r="I11" s="38">
        <f>I12+I19+I22+I29</f>
        <v>379967.64</v>
      </c>
      <c r="J11" s="42">
        <f t="shared" si="0"/>
        <v>112.72010549127161</v>
      </c>
      <c r="K11" s="42">
        <f t="shared" ref="K11:K36" si="1">I11/H11*100</f>
        <v>53.647474897620604</v>
      </c>
      <c r="L11" s="90"/>
      <c r="M11" s="90"/>
      <c r="N11" s="90"/>
    </row>
    <row r="12" spans="1:46" ht="25.5" x14ac:dyDescent="0.25">
      <c r="B12" s="2"/>
      <c r="C12" s="7">
        <v>63</v>
      </c>
      <c r="D12" s="7"/>
      <c r="E12" s="7"/>
      <c r="F12" s="7" t="s">
        <v>11</v>
      </c>
      <c r="G12" s="37">
        <f>SUM(G13+G16)</f>
        <v>288006.88</v>
      </c>
      <c r="H12" s="37">
        <f>SUM(H13+H16)</f>
        <v>580740.61</v>
      </c>
      <c r="I12" s="37">
        <f>SUM(I13+I16)</f>
        <v>326804.37</v>
      </c>
      <c r="J12" s="42">
        <f t="shared" si="0"/>
        <v>113.47102888653215</v>
      </c>
      <c r="K12" s="42">
        <f t="shared" si="1"/>
        <v>56.273724339684115</v>
      </c>
      <c r="L12" s="90"/>
      <c r="M12" s="90"/>
      <c r="N12" s="90"/>
    </row>
    <row r="13" spans="1:46" ht="25.5" customHeight="1" x14ac:dyDescent="0.25">
      <c r="B13" s="3"/>
      <c r="C13" s="3"/>
      <c r="D13" s="3">
        <v>636</v>
      </c>
      <c r="E13" s="3"/>
      <c r="F13" s="18" t="s">
        <v>57</v>
      </c>
      <c r="G13" s="37">
        <f>SUM(G14:G15)</f>
        <v>287955.62</v>
      </c>
      <c r="H13" s="37">
        <f>SUM(H14:H15)</f>
        <v>580646.11</v>
      </c>
      <c r="I13" s="37">
        <f>SUM(I14:I15)</f>
        <v>326709.87</v>
      </c>
      <c r="J13" s="42">
        <f t="shared" si="0"/>
        <v>113.45841070926137</v>
      </c>
      <c r="K13" s="42">
        <f t="shared" si="1"/>
        <v>56.266607899947871</v>
      </c>
      <c r="L13" s="90"/>
      <c r="M13" s="90"/>
      <c r="N13" s="90"/>
    </row>
    <row r="14" spans="1:46" s="144" customFormat="1" ht="25.5" x14ac:dyDescent="0.25">
      <c r="A14" s="141"/>
      <c r="B14" s="3"/>
      <c r="C14" s="3"/>
      <c r="D14" s="3"/>
      <c r="E14" s="3">
        <v>6361</v>
      </c>
      <c r="F14" s="39" t="s">
        <v>58</v>
      </c>
      <c r="G14" s="136">
        <v>287955.62</v>
      </c>
      <c r="H14" s="97">
        <v>576346.11</v>
      </c>
      <c r="I14" s="135">
        <v>322742.43</v>
      </c>
      <c r="J14" s="135">
        <f t="shared" si="0"/>
        <v>112.08061506144593</v>
      </c>
      <c r="K14" s="135">
        <f t="shared" si="1"/>
        <v>55.99802347932912</v>
      </c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</row>
    <row r="15" spans="1:46" s="144" customFormat="1" ht="25.5" x14ac:dyDescent="0.25">
      <c r="A15" s="141"/>
      <c r="B15" s="3"/>
      <c r="C15" s="3"/>
      <c r="D15" s="4"/>
      <c r="E15" s="3">
        <v>6362</v>
      </c>
      <c r="F15" s="18" t="s">
        <v>59</v>
      </c>
      <c r="G15" s="136">
        <v>0</v>
      </c>
      <c r="H15" s="97">
        <v>4300</v>
      </c>
      <c r="I15" s="135">
        <v>3967.44</v>
      </c>
      <c r="J15" s="135" t="e">
        <f t="shared" si="0"/>
        <v>#DIV/0!</v>
      </c>
      <c r="K15" s="135">
        <f t="shared" si="1"/>
        <v>92.266046511627906</v>
      </c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</row>
    <row r="16" spans="1:46" s="144" customFormat="1" ht="25.5" customHeight="1" x14ac:dyDescent="0.25">
      <c r="A16" s="141"/>
      <c r="B16" s="3"/>
      <c r="C16" s="3"/>
      <c r="D16" s="3">
        <v>639</v>
      </c>
      <c r="E16" s="3"/>
      <c r="F16" s="18" t="s">
        <v>60</v>
      </c>
      <c r="G16" s="136">
        <f>SUM(G17:G18)</f>
        <v>51.26</v>
      </c>
      <c r="H16" s="97">
        <f>SUM(H17:H18)</f>
        <v>94.5</v>
      </c>
      <c r="I16" s="136">
        <f>SUM(I17:I18)</f>
        <v>94.5</v>
      </c>
      <c r="J16" s="135">
        <f t="shared" si="0"/>
        <v>184.35427233710496</v>
      </c>
      <c r="K16" s="135">
        <f t="shared" si="1"/>
        <v>100</v>
      </c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</row>
    <row r="17" spans="1:46" s="144" customFormat="1" ht="25.5" customHeight="1" x14ac:dyDescent="0.25">
      <c r="A17" s="141"/>
      <c r="B17" s="3"/>
      <c r="C17" s="3"/>
      <c r="D17" s="3"/>
      <c r="E17" s="3">
        <v>6391</v>
      </c>
      <c r="F17" s="18" t="s">
        <v>109</v>
      </c>
      <c r="G17" s="136">
        <v>11.83</v>
      </c>
      <c r="H17" s="97">
        <v>94.5</v>
      </c>
      <c r="I17" s="135">
        <v>0</v>
      </c>
      <c r="J17" s="135">
        <f t="shared" si="0"/>
        <v>0</v>
      </c>
      <c r="K17" s="135">
        <f t="shared" si="1"/>
        <v>0</v>
      </c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</row>
    <row r="18" spans="1:46" s="144" customFormat="1" ht="25.5" customHeight="1" x14ac:dyDescent="0.25">
      <c r="A18" s="141"/>
      <c r="B18" s="3"/>
      <c r="C18" s="3"/>
      <c r="D18" s="3"/>
      <c r="E18" s="3">
        <v>6393</v>
      </c>
      <c r="F18" s="18" t="s">
        <v>61</v>
      </c>
      <c r="G18" s="136">
        <v>39.43</v>
      </c>
      <c r="H18" s="97">
        <v>0</v>
      </c>
      <c r="I18" s="135">
        <v>94.5</v>
      </c>
      <c r="J18" s="135">
        <f t="shared" si="0"/>
        <v>239.66522952066956</v>
      </c>
      <c r="K18" s="135" t="e">
        <f t="shared" si="1"/>
        <v>#DIV/0!</v>
      </c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</row>
    <row r="19" spans="1:46" ht="25.5" customHeight="1" x14ac:dyDescent="0.25">
      <c r="B19" s="3"/>
      <c r="C19" s="3">
        <v>65</v>
      </c>
      <c r="D19" s="3"/>
      <c r="E19" s="3"/>
      <c r="F19" s="18" t="s">
        <v>62</v>
      </c>
      <c r="G19" s="37">
        <f t="shared" ref="G19:I20" si="2">SUM(G20)</f>
        <v>0</v>
      </c>
      <c r="H19" s="113">
        <f t="shared" si="2"/>
        <v>3981.68</v>
      </c>
      <c r="I19" s="37">
        <f t="shared" si="2"/>
        <v>0</v>
      </c>
      <c r="J19" s="135" t="e">
        <f t="shared" si="0"/>
        <v>#DIV/0!</v>
      </c>
      <c r="K19" s="135">
        <f t="shared" si="1"/>
        <v>0</v>
      </c>
    </row>
    <row r="20" spans="1:46" ht="25.5" customHeight="1" x14ac:dyDescent="0.25">
      <c r="B20" s="3"/>
      <c r="C20" s="3"/>
      <c r="D20" s="3">
        <v>652</v>
      </c>
      <c r="E20" s="3"/>
      <c r="F20" s="18" t="s">
        <v>63</v>
      </c>
      <c r="G20" s="37">
        <f t="shared" si="2"/>
        <v>0</v>
      </c>
      <c r="H20" s="113">
        <f t="shared" si="2"/>
        <v>3981.68</v>
      </c>
      <c r="I20" s="37">
        <f t="shared" si="2"/>
        <v>0</v>
      </c>
      <c r="J20" s="135" t="e">
        <f t="shared" si="0"/>
        <v>#DIV/0!</v>
      </c>
      <c r="K20" s="135">
        <f t="shared" si="1"/>
        <v>0</v>
      </c>
    </row>
    <row r="21" spans="1:46" s="144" customFormat="1" ht="25.5" customHeight="1" x14ac:dyDescent="0.25">
      <c r="A21" s="141"/>
      <c r="B21" s="3"/>
      <c r="C21" s="3"/>
      <c r="D21" s="3"/>
      <c r="E21" s="3">
        <v>6526</v>
      </c>
      <c r="F21" s="18" t="s">
        <v>64</v>
      </c>
      <c r="G21" s="136">
        <v>0</v>
      </c>
      <c r="H21" s="97">
        <v>3981.68</v>
      </c>
      <c r="I21" s="135">
        <v>0</v>
      </c>
      <c r="J21" s="135" t="e">
        <f t="shared" si="0"/>
        <v>#DIV/0!</v>
      </c>
      <c r="K21" s="135">
        <f t="shared" si="1"/>
        <v>0</v>
      </c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</row>
    <row r="22" spans="1:46" s="144" customFormat="1" ht="25.5" x14ac:dyDescent="0.25">
      <c r="A22" s="141"/>
      <c r="B22" s="3"/>
      <c r="C22" s="3">
        <v>66</v>
      </c>
      <c r="D22" s="4"/>
      <c r="E22" s="4"/>
      <c r="F22" s="7" t="s">
        <v>110</v>
      </c>
      <c r="G22" s="136">
        <f>SUM(G23+G26)</f>
        <v>0</v>
      </c>
      <c r="H22" s="97">
        <f>SUM(H23+H26)</f>
        <v>650</v>
      </c>
      <c r="I22" s="136">
        <f>SUM(I23+I26)</f>
        <v>0</v>
      </c>
      <c r="J22" s="135" t="e">
        <f t="shared" si="0"/>
        <v>#DIV/0!</v>
      </c>
      <c r="K22" s="135">
        <f t="shared" si="1"/>
        <v>0</v>
      </c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</row>
    <row r="23" spans="1:46" s="144" customFormat="1" ht="25.5" x14ac:dyDescent="0.25">
      <c r="A23" s="141"/>
      <c r="B23" s="3"/>
      <c r="C23" s="12"/>
      <c r="D23" s="3">
        <v>661</v>
      </c>
      <c r="E23" s="4"/>
      <c r="F23" s="7" t="s">
        <v>29</v>
      </c>
      <c r="G23" s="136">
        <f>SUM(G24:G25)</f>
        <v>0</v>
      </c>
      <c r="H23" s="97">
        <f>SUM(H24:H25)</f>
        <v>650</v>
      </c>
      <c r="I23" s="136">
        <f>SUM(I24:I25)</f>
        <v>0</v>
      </c>
      <c r="J23" s="135" t="e">
        <f t="shared" si="0"/>
        <v>#DIV/0!</v>
      </c>
      <c r="K23" s="135">
        <f t="shared" si="1"/>
        <v>0</v>
      </c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</row>
    <row r="24" spans="1:46" s="144" customFormat="1" x14ac:dyDescent="0.25">
      <c r="A24" s="141"/>
      <c r="B24" s="3"/>
      <c r="C24" s="12"/>
      <c r="D24" s="3"/>
      <c r="E24" s="3">
        <v>6614</v>
      </c>
      <c r="F24" s="7" t="s">
        <v>134</v>
      </c>
      <c r="G24" s="136">
        <v>0</v>
      </c>
      <c r="H24" s="97">
        <v>0</v>
      </c>
      <c r="I24" s="136">
        <v>0</v>
      </c>
      <c r="J24" s="135" t="e">
        <f t="shared" si="0"/>
        <v>#DIV/0!</v>
      </c>
      <c r="K24" s="135" t="e">
        <f t="shared" si="1"/>
        <v>#DIV/0!</v>
      </c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</row>
    <row r="25" spans="1:46" s="144" customFormat="1" ht="25.5" customHeight="1" x14ac:dyDescent="0.25">
      <c r="A25" s="141"/>
      <c r="B25" s="3"/>
      <c r="C25" s="12"/>
      <c r="D25" s="4"/>
      <c r="E25" s="3">
        <v>6615</v>
      </c>
      <c r="F25" s="7" t="s">
        <v>65</v>
      </c>
      <c r="G25" s="136">
        <v>0</v>
      </c>
      <c r="H25" s="97">
        <v>650</v>
      </c>
      <c r="I25" s="135">
        <v>0</v>
      </c>
      <c r="J25" s="135" t="e">
        <f t="shared" si="0"/>
        <v>#DIV/0!</v>
      </c>
      <c r="K25" s="135">
        <f t="shared" si="1"/>
        <v>0</v>
      </c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</row>
    <row r="26" spans="1:46" ht="25.5" customHeight="1" x14ac:dyDescent="0.25">
      <c r="B26" s="3"/>
      <c r="C26" s="3"/>
      <c r="D26" s="3">
        <v>663</v>
      </c>
      <c r="E26" s="4"/>
      <c r="F26" s="7" t="s">
        <v>66</v>
      </c>
      <c r="G26" s="136">
        <f>SUM(G27:G28)</f>
        <v>0</v>
      </c>
      <c r="H26" s="113">
        <f>SUM(H27:H28)</f>
        <v>0</v>
      </c>
      <c r="I26" s="37">
        <f>SUM(I27:I28)</f>
        <v>0</v>
      </c>
      <c r="J26" s="135" t="e">
        <f t="shared" si="0"/>
        <v>#DIV/0!</v>
      </c>
      <c r="K26" s="135" t="e">
        <f t="shared" si="1"/>
        <v>#DIV/0!</v>
      </c>
    </row>
    <row r="27" spans="1:46" s="126" customFormat="1" ht="25.5" customHeight="1" x14ac:dyDescent="0.25">
      <c r="A27" s="124"/>
      <c r="B27" s="125"/>
      <c r="C27" s="125"/>
      <c r="D27" s="125"/>
      <c r="E27" s="3">
        <v>6631</v>
      </c>
      <c r="F27" s="7" t="s">
        <v>67</v>
      </c>
      <c r="G27" s="64">
        <v>0</v>
      </c>
      <c r="H27" s="97">
        <v>0</v>
      </c>
      <c r="I27" s="63">
        <v>0</v>
      </c>
      <c r="J27" s="135" t="e">
        <f t="shared" si="0"/>
        <v>#DIV/0!</v>
      </c>
      <c r="K27" s="135" t="e">
        <f t="shared" si="1"/>
        <v>#DIV/0!</v>
      </c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</row>
    <row r="28" spans="1:46" s="126" customFormat="1" ht="25.5" customHeight="1" x14ac:dyDescent="0.25">
      <c r="A28" s="124"/>
      <c r="B28" s="125"/>
      <c r="C28" s="125"/>
      <c r="D28" s="125"/>
      <c r="E28" s="3">
        <v>6632</v>
      </c>
      <c r="F28" s="7" t="s">
        <v>68</v>
      </c>
      <c r="G28" s="64">
        <v>0</v>
      </c>
      <c r="H28" s="97">
        <v>0</v>
      </c>
      <c r="I28" s="63">
        <v>0</v>
      </c>
      <c r="J28" s="135" t="e">
        <f t="shared" si="0"/>
        <v>#DIV/0!</v>
      </c>
      <c r="K28" s="135" t="e">
        <f t="shared" si="1"/>
        <v>#DIV/0!</v>
      </c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</row>
    <row r="29" spans="1:46" ht="25.5" customHeight="1" x14ac:dyDescent="0.25">
      <c r="B29" s="3"/>
      <c r="C29" s="3">
        <v>67</v>
      </c>
      <c r="D29" s="3"/>
      <c r="E29" s="3"/>
      <c r="F29" s="7" t="s">
        <v>69</v>
      </c>
      <c r="G29" s="37">
        <f>SUM(G30)</f>
        <v>49082.62</v>
      </c>
      <c r="H29" s="113">
        <f>SUM(H30)</f>
        <v>122895.23</v>
      </c>
      <c r="I29" s="37">
        <f>SUM(I30)</f>
        <v>53163.27</v>
      </c>
      <c r="J29" s="42">
        <f t="shared" si="0"/>
        <v>108.31383899229503</v>
      </c>
      <c r="K29" s="42">
        <f t="shared" si="1"/>
        <v>43.259018271091563</v>
      </c>
    </row>
    <row r="30" spans="1:46" ht="25.5" customHeight="1" x14ac:dyDescent="0.25">
      <c r="B30" s="3"/>
      <c r="C30" s="3"/>
      <c r="D30" s="3">
        <v>671</v>
      </c>
      <c r="E30" s="3"/>
      <c r="F30" s="7" t="s">
        <v>70</v>
      </c>
      <c r="G30" s="37">
        <f>SUM(G31:G32)</f>
        <v>49082.62</v>
      </c>
      <c r="H30" s="113">
        <f>SUM(H31:H32)</f>
        <v>122895.23</v>
      </c>
      <c r="I30" s="37">
        <f>SUM(I31:I32)</f>
        <v>53163.27</v>
      </c>
      <c r="J30" s="42">
        <f t="shared" si="0"/>
        <v>108.31383899229503</v>
      </c>
      <c r="K30" s="42">
        <f t="shared" si="1"/>
        <v>43.259018271091563</v>
      </c>
    </row>
    <row r="31" spans="1:46" s="144" customFormat="1" ht="25.5" customHeight="1" x14ac:dyDescent="0.25">
      <c r="A31" s="141"/>
      <c r="B31" s="3"/>
      <c r="C31" s="3"/>
      <c r="D31" s="3"/>
      <c r="E31" s="3">
        <v>6711</v>
      </c>
      <c r="F31" s="7" t="s">
        <v>71</v>
      </c>
      <c r="G31" s="136">
        <v>49082.62</v>
      </c>
      <c r="H31" s="97">
        <v>122895.23</v>
      </c>
      <c r="I31" s="135">
        <v>52568.27</v>
      </c>
      <c r="J31" s="135">
        <f t="shared" si="0"/>
        <v>107.10159726599761</v>
      </c>
      <c r="K31" s="135">
        <f t="shared" si="1"/>
        <v>42.774866038332</v>
      </c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</row>
    <row r="32" spans="1:46" s="144" customFormat="1" ht="25.5" customHeight="1" x14ac:dyDescent="0.25">
      <c r="A32" s="141"/>
      <c r="B32" s="3"/>
      <c r="C32" s="3"/>
      <c r="D32" s="3"/>
      <c r="E32" s="3">
        <v>6712</v>
      </c>
      <c r="F32" s="7" t="s">
        <v>72</v>
      </c>
      <c r="G32" s="136">
        <v>0</v>
      </c>
      <c r="H32" s="136">
        <v>0</v>
      </c>
      <c r="I32" s="135">
        <v>595</v>
      </c>
      <c r="J32" s="135" t="e">
        <f t="shared" si="0"/>
        <v>#DIV/0!</v>
      </c>
      <c r="K32" s="135" t="e">
        <f t="shared" si="1"/>
        <v>#DIV/0!</v>
      </c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</row>
    <row r="33" spans="1:46" x14ac:dyDescent="0.25">
      <c r="B33" s="12">
        <v>7</v>
      </c>
      <c r="C33" s="3"/>
      <c r="D33" s="4"/>
      <c r="E33" s="4"/>
      <c r="F33" s="2" t="s">
        <v>20</v>
      </c>
      <c r="G33" s="40">
        <f>G34</f>
        <v>0</v>
      </c>
      <c r="H33" s="40">
        <f>H34</f>
        <v>0</v>
      </c>
      <c r="I33" s="40">
        <f>I34</f>
        <v>0</v>
      </c>
      <c r="J33" s="135" t="e">
        <f t="shared" si="0"/>
        <v>#DIV/0!</v>
      </c>
      <c r="K33" s="135" t="e">
        <f t="shared" si="1"/>
        <v>#DIV/0!</v>
      </c>
    </row>
    <row r="34" spans="1:46" ht="30.75" customHeight="1" x14ac:dyDescent="0.25">
      <c r="B34" s="3"/>
      <c r="C34" s="3">
        <v>72</v>
      </c>
      <c r="D34" s="4"/>
      <c r="E34" s="4"/>
      <c r="F34" s="18" t="s">
        <v>21</v>
      </c>
      <c r="G34" s="37">
        <v>0</v>
      </c>
      <c r="H34" s="37">
        <v>0</v>
      </c>
      <c r="I34" s="42">
        <v>0</v>
      </c>
      <c r="J34" s="135" t="e">
        <f t="shared" si="0"/>
        <v>#DIV/0!</v>
      </c>
      <c r="K34" s="135" t="e">
        <f t="shared" si="1"/>
        <v>#DIV/0!</v>
      </c>
    </row>
    <row r="35" spans="1:46" x14ac:dyDescent="0.25">
      <c r="B35" s="3"/>
      <c r="C35" s="3"/>
      <c r="D35" s="3">
        <v>721</v>
      </c>
      <c r="E35" s="3"/>
      <c r="F35" s="18" t="s">
        <v>30</v>
      </c>
      <c r="G35" s="37">
        <v>0</v>
      </c>
      <c r="H35" s="37">
        <v>0</v>
      </c>
      <c r="I35" s="42">
        <v>0</v>
      </c>
      <c r="J35" s="135" t="e">
        <f t="shared" si="0"/>
        <v>#DIV/0!</v>
      </c>
      <c r="K35" s="135" t="e">
        <f t="shared" si="1"/>
        <v>#DIV/0!</v>
      </c>
    </row>
    <row r="36" spans="1:46" s="126" customFormat="1" x14ac:dyDescent="0.25">
      <c r="A36" s="124"/>
      <c r="B36" s="125"/>
      <c r="C36" s="125"/>
      <c r="D36" s="125"/>
      <c r="E36" s="3">
        <v>7211</v>
      </c>
      <c r="F36" s="18" t="s">
        <v>31</v>
      </c>
      <c r="G36" s="64">
        <v>0</v>
      </c>
      <c r="H36" s="64">
        <v>0</v>
      </c>
      <c r="I36" s="63">
        <v>0</v>
      </c>
      <c r="J36" s="135" t="e">
        <f t="shared" si="0"/>
        <v>#DIV/0!</v>
      </c>
      <c r="K36" s="135" t="e">
        <f t="shared" si="1"/>
        <v>#DIV/0!</v>
      </c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</row>
    <row r="37" spans="1:46" ht="18" x14ac:dyDescent="0.25">
      <c r="B37" s="178"/>
      <c r="C37" s="178"/>
      <c r="D37" s="178"/>
      <c r="E37" s="178"/>
      <c r="F37" s="178"/>
      <c r="G37" s="178"/>
      <c r="H37" s="178"/>
      <c r="I37" s="178"/>
      <c r="J37" s="178"/>
      <c r="K37" s="178"/>
    </row>
    <row r="38" spans="1:46" ht="36.75" customHeight="1" x14ac:dyDescent="0.25">
      <c r="B38" s="182" t="s">
        <v>7</v>
      </c>
      <c r="C38" s="183"/>
      <c r="D38" s="183"/>
      <c r="E38" s="183"/>
      <c r="F38" s="184"/>
      <c r="G38" s="131" t="s">
        <v>217</v>
      </c>
      <c r="H38" s="84" t="s">
        <v>216</v>
      </c>
      <c r="I38" s="131" t="s">
        <v>215</v>
      </c>
      <c r="J38" s="23" t="s">
        <v>22</v>
      </c>
      <c r="K38" s="23" t="s">
        <v>42</v>
      </c>
      <c r="L38" s="90"/>
      <c r="M38" s="90"/>
      <c r="N38" s="90"/>
      <c r="O38" s="90"/>
    </row>
    <row r="39" spans="1:46" x14ac:dyDescent="0.25">
      <c r="B39" s="179">
        <v>1</v>
      </c>
      <c r="C39" s="180"/>
      <c r="D39" s="180"/>
      <c r="E39" s="180"/>
      <c r="F39" s="181"/>
      <c r="G39" s="25">
        <v>2</v>
      </c>
      <c r="H39" s="25">
        <v>3</v>
      </c>
      <c r="I39" s="25">
        <v>4</v>
      </c>
      <c r="J39" s="25" t="s">
        <v>117</v>
      </c>
      <c r="K39" s="25" t="s">
        <v>207</v>
      </c>
      <c r="L39" s="90"/>
      <c r="M39" s="90"/>
      <c r="N39" s="90"/>
      <c r="O39" s="90"/>
    </row>
    <row r="40" spans="1:46" x14ac:dyDescent="0.25">
      <c r="B40" s="2"/>
      <c r="C40" s="2"/>
      <c r="D40" s="2"/>
      <c r="E40" s="2"/>
      <c r="F40" s="2" t="s">
        <v>40</v>
      </c>
      <c r="G40" s="207">
        <f>G41+G86</f>
        <v>341041.56</v>
      </c>
      <c r="H40" s="116">
        <f>H41+H86</f>
        <v>714220.7</v>
      </c>
      <c r="I40" s="208">
        <f>I41+I86</f>
        <v>385783.12</v>
      </c>
      <c r="J40" s="42">
        <f>I40/G40*100</f>
        <v>113.11909316858626</v>
      </c>
      <c r="K40" s="42">
        <f>I40/H40*100</f>
        <v>54.014553204632691</v>
      </c>
      <c r="L40" s="90"/>
      <c r="M40" s="90"/>
      <c r="N40" s="90"/>
      <c r="O40" s="90"/>
    </row>
    <row r="41" spans="1:46" x14ac:dyDescent="0.25">
      <c r="B41" s="2">
        <v>3</v>
      </c>
      <c r="C41" s="2"/>
      <c r="D41" s="2"/>
      <c r="E41" s="2"/>
      <c r="F41" s="2" t="s">
        <v>4</v>
      </c>
      <c r="G41" s="41">
        <f>G42+G50+G79+G84</f>
        <v>337848.5</v>
      </c>
      <c r="H41" s="43">
        <f>H42+H50+H79+H83</f>
        <v>655493.69999999995</v>
      </c>
      <c r="I41" s="43">
        <f>I42+I50+I79+I83</f>
        <v>379768.1</v>
      </c>
      <c r="J41" s="42">
        <f t="shared" ref="J41:J100" si="3">I41/G41*100</f>
        <v>112.4078100095161</v>
      </c>
      <c r="K41" s="42">
        <f t="shared" ref="K41:K100" si="4">I41/H41*100</f>
        <v>57.936193742212929</v>
      </c>
      <c r="L41" s="90"/>
      <c r="M41" s="90"/>
      <c r="N41" s="90"/>
      <c r="O41" s="90"/>
    </row>
    <row r="42" spans="1:46" x14ac:dyDescent="0.25">
      <c r="B42" s="2"/>
      <c r="C42" s="7">
        <v>31</v>
      </c>
      <c r="D42" s="7"/>
      <c r="E42" s="7"/>
      <c r="F42" s="7" t="s">
        <v>5</v>
      </c>
      <c r="G42" s="37">
        <f>G43+G45+G47</f>
        <v>253209.75</v>
      </c>
      <c r="H42" s="37">
        <f>H43+H45+H47</f>
        <v>514219.77</v>
      </c>
      <c r="I42" s="42">
        <f>I43+I45+I47</f>
        <v>288974.89</v>
      </c>
      <c r="J42" s="42">
        <f t="shared" si="3"/>
        <v>114.1247088629091</v>
      </c>
      <c r="K42" s="42">
        <f t="shared" si="4"/>
        <v>56.196767774992395</v>
      </c>
    </row>
    <row r="43" spans="1:46" x14ac:dyDescent="0.25">
      <c r="B43" s="3"/>
      <c r="C43" s="3"/>
      <c r="D43" s="3">
        <v>311</v>
      </c>
      <c r="E43" s="3"/>
      <c r="F43" s="3" t="s">
        <v>32</v>
      </c>
      <c r="G43" s="37">
        <f>G44</f>
        <v>207265.32</v>
      </c>
      <c r="H43" s="37">
        <f>H44</f>
        <v>430057.52</v>
      </c>
      <c r="I43" s="42">
        <f>I44</f>
        <v>240237.11</v>
      </c>
      <c r="J43" s="42">
        <f t="shared" si="3"/>
        <v>115.90801104593859</v>
      </c>
      <c r="K43" s="42">
        <f t="shared" si="4"/>
        <v>55.861622882446049</v>
      </c>
    </row>
    <row r="44" spans="1:46" s="126" customFormat="1" x14ac:dyDescent="0.25">
      <c r="A44" s="124"/>
      <c r="B44" s="125"/>
      <c r="C44" s="125"/>
      <c r="D44" s="125"/>
      <c r="E44" s="3">
        <v>3111</v>
      </c>
      <c r="F44" s="3" t="s">
        <v>33</v>
      </c>
      <c r="G44" s="42">
        <v>207265.32</v>
      </c>
      <c r="H44" s="64">
        <v>430057.52</v>
      </c>
      <c r="I44" s="63">
        <v>240237.11</v>
      </c>
      <c r="J44" s="135">
        <f t="shared" si="3"/>
        <v>115.90801104593859</v>
      </c>
      <c r="K44" s="135">
        <f t="shared" si="4"/>
        <v>55.861622882446049</v>
      </c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</row>
    <row r="45" spans="1:46" x14ac:dyDescent="0.25">
      <c r="B45" s="3"/>
      <c r="C45" s="3"/>
      <c r="D45" s="3">
        <v>312</v>
      </c>
      <c r="E45" s="3"/>
      <c r="F45" s="3" t="s">
        <v>73</v>
      </c>
      <c r="G45" s="37">
        <f>G46</f>
        <v>11613.88</v>
      </c>
      <c r="H45" s="37">
        <f>H46</f>
        <v>13004.82</v>
      </c>
      <c r="I45" s="42">
        <f>I46</f>
        <v>8994.25</v>
      </c>
      <c r="J45" s="135">
        <f t="shared" si="3"/>
        <v>77.443972212559459</v>
      </c>
      <c r="K45" s="135">
        <f t="shared" si="4"/>
        <v>69.160895729429555</v>
      </c>
    </row>
    <row r="46" spans="1:46" x14ac:dyDescent="0.25">
      <c r="B46" s="3"/>
      <c r="C46" s="3"/>
      <c r="D46" s="3"/>
      <c r="E46" s="3">
        <v>3121</v>
      </c>
      <c r="F46" s="3" t="s">
        <v>73</v>
      </c>
      <c r="G46" s="42">
        <v>11613.88</v>
      </c>
      <c r="H46" s="37">
        <v>13004.82</v>
      </c>
      <c r="I46" s="42">
        <v>8994.25</v>
      </c>
      <c r="J46" s="135">
        <f t="shared" si="3"/>
        <v>77.443972212559459</v>
      </c>
      <c r="K46" s="135">
        <f t="shared" si="4"/>
        <v>69.160895729429555</v>
      </c>
    </row>
    <row r="47" spans="1:46" x14ac:dyDescent="0.25">
      <c r="B47" s="3"/>
      <c r="C47" s="3"/>
      <c r="D47" s="3">
        <v>313</v>
      </c>
      <c r="E47" s="3"/>
      <c r="F47" s="3" t="s">
        <v>116</v>
      </c>
      <c r="G47" s="42">
        <f>G48+G49</f>
        <v>34330.550000000003</v>
      </c>
      <c r="H47" s="42">
        <f>H48+H49</f>
        <v>71157.429999999993</v>
      </c>
      <c r="I47" s="42">
        <f>I48+I49</f>
        <v>39743.53</v>
      </c>
      <c r="J47" s="135">
        <f t="shared" si="3"/>
        <v>115.76723938299851</v>
      </c>
      <c r="K47" s="135">
        <f t="shared" si="4"/>
        <v>55.852958714220016</v>
      </c>
    </row>
    <row r="48" spans="1:46" s="126" customFormat="1" x14ac:dyDescent="0.25">
      <c r="A48" s="124"/>
      <c r="B48" s="125"/>
      <c r="C48" s="125"/>
      <c r="D48" s="125"/>
      <c r="E48" s="3">
        <v>3132</v>
      </c>
      <c r="F48" s="3" t="s">
        <v>74</v>
      </c>
      <c r="G48" s="42">
        <v>34330.550000000003</v>
      </c>
      <c r="H48" s="64">
        <v>71157.429999999993</v>
      </c>
      <c r="I48" s="63">
        <v>39743.53</v>
      </c>
      <c r="J48" s="135">
        <f t="shared" si="3"/>
        <v>115.76723938299851</v>
      </c>
      <c r="K48" s="135">
        <f t="shared" si="4"/>
        <v>55.852958714220016</v>
      </c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</row>
    <row r="49" spans="1:46" s="126" customFormat="1" ht="25.5" x14ac:dyDescent="0.25">
      <c r="A49" s="124"/>
      <c r="B49" s="125"/>
      <c r="C49" s="125"/>
      <c r="D49" s="125"/>
      <c r="E49" s="3">
        <v>3133</v>
      </c>
      <c r="F49" s="18" t="s">
        <v>75</v>
      </c>
      <c r="G49" s="64">
        <v>0</v>
      </c>
      <c r="H49" s="64">
        <v>0</v>
      </c>
      <c r="I49" s="63">
        <v>0</v>
      </c>
      <c r="J49" s="135" t="e">
        <f t="shared" si="3"/>
        <v>#DIV/0!</v>
      </c>
      <c r="K49" s="135" t="e">
        <f t="shared" si="4"/>
        <v>#DIV/0!</v>
      </c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</row>
    <row r="50" spans="1:46" x14ac:dyDescent="0.25">
      <c r="B50" s="3"/>
      <c r="C50" s="3">
        <v>32</v>
      </c>
      <c r="D50" s="4"/>
      <c r="E50" s="4"/>
      <c r="F50" s="3" t="s">
        <v>10</v>
      </c>
      <c r="G50" s="37">
        <f>G51+G56+G63+G72</f>
        <v>84526.309999999983</v>
      </c>
      <c r="H50" s="37">
        <f>H51+H56+H63+H72</f>
        <v>141128.93</v>
      </c>
      <c r="I50" s="42">
        <f>I51+I56+I63+I72</f>
        <v>90659.579999999987</v>
      </c>
      <c r="J50" s="135">
        <f t="shared" si="3"/>
        <v>107.25604844219509</v>
      </c>
      <c r="K50" s="135">
        <f t="shared" si="4"/>
        <v>64.238834659909898</v>
      </c>
    </row>
    <row r="51" spans="1:46" x14ac:dyDescent="0.25">
      <c r="B51" s="3"/>
      <c r="C51" s="3"/>
      <c r="D51" s="3">
        <v>321</v>
      </c>
      <c r="E51" s="3"/>
      <c r="F51" s="3" t="s">
        <v>34</v>
      </c>
      <c r="G51" s="37">
        <f>G52+G53+G54+G55</f>
        <v>26446.01</v>
      </c>
      <c r="H51" s="42">
        <f>H52+H53+H54+H55</f>
        <v>51271.12</v>
      </c>
      <c r="I51" s="42">
        <f>I52+I53+I54+I55</f>
        <v>26013.77</v>
      </c>
      <c r="J51" s="135">
        <f t="shared" si="3"/>
        <v>98.365575752259048</v>
      </c>
      <c r="K51" s="135">
        <f t="shared" si="4"/>
        <v>50.737666741042517</v>
      </c>
    </row>
    <row r="52" spans="1:46" s="126" customFormat="1" x14ac:dyDescent="0.25">
      <c r="A52" s="124"/>
      <c r="B52" s="125"/>
      <c r="C52" s="127"/>
      <c r="D52" s="125"/>
      <c r="E52" s="3">
        <v>3211</v>
      </c>
      <c r="F52" s="18" t="s">
        <v>35</v>
      </c>
      <c r="G52" s="42">
        <v>1060.78</v>
      </c>
      <c r="H52" s="64">
        <v>2400</v>
      </c>
      <c r="I52" s="63">
        <v>805.7</v>
      </c>
      <c r="J52" s="135">
        <f t="shared" si="3"/>
        <v>75.953543618846524</v>
      </c>
      <c r="K52" s="135">
        <f t="shared" si="4"/>
        <v>33.570833333333333</v>
      </c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</row>
    <row r="53" spans="1:46" s="126" customFormat="1" ht="25.5" x14ac:dyDescent="0.25">
      <c r="A53" s="124"/>
      <c r="B53" s="125"/>
      <c r="C53" s="127"/>
      <c r="D53" s="128"/>
      <c r="E53" s="3">
        <v>3212</v>
      </c>
      <c r="F53" s="18" t="s">
        <v>76</v>
      </c>
      <c r="G53" s="42">
        <v>25282.04</v>
      </c>
      <c r="H53" s="64">
        <v>48621.120000000003</v>
      </c>
      <c r="I53" s="63">
        <v>25095.82</v>
      </c>
      <c r="J53" s="135">
        <f t="shared" si="3"/>
        <v>99.263429691591341</v>
      </c>
      <c r="K53" s="135">
        <f t="shared" si="4"/>
        <v>51.615059463870836</v>
      </c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</row>
    <row r="54" spans="1:46" s="126" customFormat="1" x14ac:dyDescent="0.25">
      <c r="A54" s="124"/>
      <c r="B54" s="125"/>
      <c r="C54" s="127"/>
      <c r="D54" s="128"/>
      <c r="E54" s="3">
        <v>3213</v>
      </c>
      <c r="F54" s="18" t="s">
        <v>135</v>
      </c>
      <c r="G54" s="64">
        <v>80</v>
      </c>
      <c r="H54" s="64">
        <v>200</v>
      </c>
      <c r="I54" s="63">
        <v>81.25</v>
      </c>
      <c r="J54" s="135">
        <f t="shared" si="3"/>
        <v>101.5625</v>
      </c>
      <c r="K54" s="135">
        <f t="shared" si="4"/>
        <v>40.625</v>
      </c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</row>
    <row r="55" spans="1:46" s="126" customFormat="1" x14ac:dyDescent="0.25">
      <c r="A55" s="124"/>
      <c r="B55" s="125"/>
      <c r="C55" s="127"/>
      <c r="D55" s="128"/>
      <c r="E55" s="3">
        <v>3214</v>
      </c>
      <c r="F55" s="18" t="s">
        <v>77</v>
      </c>
      <c r="G55" s="64">
        <v>23.19</v>
      </c>
      <c r="H55" s="64">
        <v>50</v>
      </c>
      <c r="I55" s="63">
        <v>31</v>
      </c>
      <c r="J55" s="135">
        <f t="shared" si="3"/>
        <v>133.67830961621388</v>
      </c>
      <c r="K55" s="135">
        <f t="shared" si="4"/>
        <v>62</v>
      </c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</row>
    <row r="56" spans="1:46" x14ac:dyDescent="0.25">
      <c r="B56" s="3"/>
      <c r="C56" s="3"/>
      <c r="D56" s="3">
        <v>322</v>
      </c>
      <c r="E56" s="4"/>
      <c r="F56" s="3" t="s">
        <v>78</v>
      </c>
      <c r="G56" s="37">
        <f>G57+G58+G59+G60+G61+G62</f>
        <v>18017.05</v>
      </c>
      <c r="H56" s="37">
        <f>H57+H58+H59+H60+H61+H62</f>
        <v>24770.7</v>
      </c>
      <c r="I56" s="37">
        <f>I57+I58+I59+I60+I61+I62</f>
        <v>15460.740000000002</v>
      </c>
      <c r="J56" s="135">
        <f t="shared" si="3"/>
        <v>85.811717234508436</v>
      </c>
      <c r="K56" s="135">
        <f t="shared" si="4"/>
        <v>62.415434363986492</v>
      </c>
    </row>
    <row r="57" spans="1:46" s="126" customFormat="1" x14ac:dyDescent="0.25">
      <c r="A57" s="124"/>
      <c r="B57" s="125"/>
      <c r="C57" s="125"/>
      <c r="D57" s="125"/>
      <c r="E57" s="3">
        <v>3221</v>
      </c>
      <c r="F57" s="3" t="s">
        <v>79</v>
      </c>
      <c r="G57" s="42">
        <v>1133.3800000000001</v>
      </c>
      <c r="H57" s="64">
        <v>3500</v>
      </c>
      <c r="I57" s="63">
        <v>1455.13</v>
      </c>
      <c r="J57" s="135">
        <f t="shared" si="3"/>
        <v>128.38853694259649</v>
      </c>
      <c r="K57" s="135">
        <f t="shared" si="4"/>
        <v>41.575142857142858</v>
      </c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</row>
    <row r="58" spans="1:46" s="126" customFormat="1" x14ac:dyDescent="0.25">
      <c r="A58" s="124"/>
      <c r="B58" s="125"/>
      <c r="C58" s="125"/>
      <c r="D58" s="125"/>
      <c r="E58" s="3">
        <v>3222</v>
      </c>
      <c r="F58" s="3" t="s">
        <v>80</v>
      </c>
      <c r="G58" s="42">
        <v>8798.61</v>
      </c>
      <c r="H58" s="64">
        <v>13045.7</v>
      </c>
      <c r="I58" s="63">
        <v>7256.56</v>
      </c>
      <c r="J58" s="135">
        <f t="shared" si="3"/>
        <v>82.473936224017194</v>
      </c>
      <c r="K58" s="135">
        <f t="shared" si="4"/>
        <v>55.624152019439357</v>
      </c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</row>
    <row r="59" spans="1:46" s="126" customFormat="1" x14ac:dyDescent="0.25">
      <c r="A59" s="124"/>
      <c r="B59" s="125"/>
      <c r="C59" s="125"/>
      <c r="D59" s="125"/>
      <c r="E59" s="3">
        <v>3223</v>
      </c>
      <c r="F59" s="3" t="s">
        <v>81</v>
      </c>
      <c r="G59" s="42">
        <v>6269.28</v>
      </c>
      <c r="H59" s="64">
        <v>7800</v>
      </c>
      <c r="I59" s="63">
        <v>6592.77</v>
      </c>
      <c r="J59" s="135">
        <f t="shared" si="3"/>
        <v>105.1599226705459</v>
      </c>
      <c r="K59" s="135">
        <f t="shared" si="4"/>
        <v>84.52269230769231</v>
      </c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</row>
    <row r="60" spans="1:46" s="126" customFormat="1" ht="25.5" x14ac:dyDescent="0.25">
      <c r="A60" s="124"/>
      <c r="B60" s="125"/>
      <c r="C60" s="125"/>
      <c r="D60" s="125"/>
      <c r="E60" s="3">
        <v>3224</v>
      </c>
      <c r="F60" s="18" t="s">
        <v>82</v>
      </c>
      <c r="G60" s="42">
        <v>1815.78</v>
      </c>
      <c r="H60" s="64">
        <v>365</v>
      </c>
      <c r="I60" s="63">
        <v>156.28</v>
      </c>
      <c r="J60" s="135">
        <f t="shared" si="3"/>
        <v>8.6067695425657309</v>
      </c>
      <c r="K60" s="135">
        <f t="shared" si="4"/>
        <v>42.816438356164383</v>
      </c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</row>
    <row r="61" spans="1:46" s="126" customFormat="1" x14ac:dyDescent="0.25">
      <c r="A61" s="124"/>
      <c r="B61" s="125"/>
      <c r="C61" s="125"/>
      <c r="D61" s="125"/>
      <c r="E61" s="3">
        <v>3225</v>
      </c>
      <c r="F61" s="18" t="s">
        <v>218</v>
      </c>
      <c r="G61" s="64">
        <v>0</v>
      </c>
      <c r="H61" s="64">
        <v>10</v>
      </c>
      <c r="I61" s="63">
        <v>0</v>
      </c>
      <c r="J61" s="135" t="e">
        <f t="shared" si="3"/>
        <v>#DIV/0!</v>
      </c>
      <c r="K61" s="135">
        <f t="shared" si="4"/>
        <v>0</v>
      </c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</row>
    <row r="62" spans="1:46" s="126" customFormat="1" x14ac:dyDescent="0.25">
      <c r="A62" s="124"/>
      <c r="B62" s="125"/>
      <c r="C62" s="125"/>
      <c r="D62" s="125"/>
      <c r="E62" s="3">
        <v>3227</v>
      </c>
      <c r="F62" s="18" t="s">
        <v>219</v>
      </c>
      <c r="G62" s="64">
        <v>0</v>
      </c>
      <c r="H62" s="64">
        <v>50</v>
      </c>
      <c r="I62" s="63">
        <v>0</v>
      </c>
      <c r="J62" s="135" t="e">
        <f t="shared" si="3"/>
        <v>#DIV/0!</v>
      </c>
      <c r="K62" s="135">
        <f t="shared" si="4"/>
        <v>0</v>
      </c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</row>
    <row r="63" spans="1:46" x14ac:dyDescent="0.25">
      <c r="B63" s="3"/>
      <c r="C63" s="3"/>
      <c r="D63" s="3">
        <v>323</v>
      </c>
      <c r="E63" s="3"/>
      <c r="F63" s="3" t="s">
        <v>83</v>
      </c>
      <c r="G63" s="37">
        <f>G64+G65+G66+G67+G68+G69+G70+G71</f>
        <v>38355.26999999999</v>
      </c>
      <c r="H63" s="37">
        <f>H64+H65+H66+H67+H68+H69+H70+H71</f>
        <v>59138.109999999993</v>
      </c>
      <c r="I63" s="42">
        <f>I64+I65+I66+I67+I68+I69+I70+I71</f>
        <v>48315.7</v>
      </c>
      <c r="J63" s="135">
        <f t="shared" si="3"/>
        <v>125.96886946695984</v>
      </c>
      <c r="K63" s="135">
        <f t="shared" si="4"/>
        <v>81.69977024967487</v>
      </c>
    </row>
    <row r="64" spans="1:46" s="126" customFormat="1" x14ac:dyDescent="0.25">
      <c r="A64" s="124"/>
      <c r="B64" s="125"/>
      <c r="C64" s="125"/>
      <c r="D64" s="125"/>
      <c r="E64" s="3">
        <v>3231</v>
      </c>
      <c r="F64" s="3" t="s">
        <v>84</v>
      </c>
      <c r="G64" s="42">
        <v>5046.83</v>
      </c>
      <c r="H64" s="64">
        <v>1200</v>
      </c>
      <c r="I64" s="63">
        <v>547.33000000000004</v>
      </c>
      <c r="J64" s="135">
        <f t="shared" si="3"/>
        <v>10.845025491248963</v>
      </c>
      <c r="K64" s="135">
        <f t="shared" si="4"/>
        <v>45.610833333333339</v>
      </c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</row>
    <row r="65" spans="1:46" s="126" customFormat="1" x14ac:dyDescent="0.25">
      <c r="A65" s="124"/>
      <c r="B65" s="125"/>
      <c r="C65" s="125"/>
      <c r="D65" s="125"/>
      <c r="E65" s="3">
        <v>3232</v>
      </c>
      <c r="F65" s="3" t="s">
        <v>85</v>
      </c>
      <c r="G65" s="42">
        <v>881.56</v>
      </c>
      <c r="H65" s="64">
        <v>4875.3</v>
      </c>
      <c r="I65" s="63">
        <v>4376.3100000000004</v>
      </c>
      <c r="J65" s="135">
        <f t="shared" si="3"/>
        <v>496.42792322700677</v>
      </c>
      <c r="K65" s="135">
        <f t="shared" si="4"/>
        <v>89.764937542305091</v>
      </c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</row>
    <row r="66" spans="1:46" s="126" customFormat="1" x14ac:dyDescent="0.25">
      <c r="A66" s="124"/>
      <c r="B66" s="125"/>
      <c r="C66" s="125"/>
      <c r="D66" s="125"/>
      <c r="E66" s="3">
        <v>3234</v>
      </c>
      <c r="F66" s="3" t="s">
        <v>86</v>
      </c>
      <c r="G66" s="42">
        <v>1204.8800000000001</v>
      </c>
      <c r="H66" s="64">
        <v>2600</v>
      </c>
      <c r="I66" s="63">
        <v>1084.53</v>
      </c>
      <c r="J66" s="135">
        <f t="shared" si="3"/>
        <v>90.011453422747479</v>
      </c>
      <c r="K66" s="135">
        <f t="shared" si="4"/>
        <v>41.712692307692308</v>
      </c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</row>
    <row r="67" spans="1:46" s="126" customFormat="1" x14ac:dyDescent="0.25">
      <c r="A67" s="124"/>
      <c r="B67" s="125"/>
      <c r="C67" s="125"/>
      <c r="D67" s="125"/>
      <c r="E67" s="3">
        <v>3235</v>
      </c>
      <c r="F67" s="3" t="s">
        <v>87</v>
      </c>
      <c r="G67" s="42">
        <v>28854.35</v>
      </c>
      <c r="H67" s="64">
        <v>40659.629999999997</v>
      </c>
      <c r="I67" s="63">
        <v>37602.44</v>
      </c>
      <c r="J67" s="135">
        <f t="shared" si="3"/>
        <v>130.31809761786351</v>
      </c>
      <c r="K67" s="135">
        <f t="shared" si="4"/>
        <v>92.481018641832208</v>
      </c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</row>
    <row r="68" spans="1:46" s="126" customFormat="1" x14ac:dyDescent="0.25">
      <c r="A68" s="124"/>
      <c r="B68" s="125"/>
      <c r="C68" s="125"/>
      <c r="D68" s="125"/>
      <c r="E68" s="3">
        <v>3236</v>
      </c>
      <c r="F68" s="3" t="s">
        <v>88</v>
      </c>
      <c r="G68" s="42">
        <v>279.35000000000002</v>
      </c>
      <c r="H68" s="64">
        <v>633.17999999999995</v>
      </c>
      <c r="I68" s="63">
        <v>30</v>
      </c>
      <c r="J68" s="135">
        <f t="shared" si="3"/>
        <v>10.73921603722928</v>
      </c>
      <c r="K68" s="135">
        <f t="shared" si="4"/>
        <v>4.7379891973846302</v>
      </c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</row>
    <row r="69" spans="1:46" s="126" customFormat="1" x14ac:dyDescent="0.25">
      <c r="A69" s="124"/>
      <c r="B69" s="125"/>
      <c r="C69" s="125"/>
      <c r="D69" s="125"/>
      <c r="E69" s="3">
        <v>3237</v>
      </c>
      <c r="F69" s="3" t="s">
        <v>89</v>
      </c>
      <c r="G69" s="42">
        <v>524.38</v>
      </c>
      <c r="H69" s="64">
        <v>1260</v>
      </c>
      <c r="I69" s="63">
        <v>1431.99</v>
      </c>
      <c r="J69" s="135">
        <f t="shared" si="3"/>
        <v>273.08249742553113</v>
      </c>
      <c r="K69" s="135">
        <f t="shared" si="4"/>
        <v>113.65</v>
      </c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</row>
    <row r="70" spans="1:46" s="126" customFormat="1" x14ac:dyDescent="0.25">
      <c r="A70" s="124"/>
      <c r="B70" s="125"/>
      <c r="C70" s="125"/>
      <c r="D70" s="125"/>
      <c r="E70" s="3">
        <v>3238</v>
      </c>
      <c r="F70" s="3" t="s">
        <v>90</v>
      </c>
      <c r="G70" s="42">
        <v>1563.92</v>
      </c>
      <c r="H70" s="64">
        <v>5800</v>
      </c>
      <c r="I70" s="63">
        <v>3243.1</v>
      </c>
      <c r="J70" s="135">
        <f t="shared" si="3"/>
        <v>207.36994219653178</v>
      </c>
      <c r="K70" s="135">
        <f t="shared" si="4"/>
        <v>55.915517241379305</v>
      </c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</row>
    <row r="71" spans="1:46" s="126" customFormat="1" x14ac:dyDescent="0.25">
      <c r="A71" s="124"/>
      <c r="B71" s="125"/>
      <c r="C71" s="125"/>
      <c r="D71" s="125"/>
      <c r="E71" s="3">
        <v>3239</v>
      </c>
      <c r="F71" s="3" t="s">
        <v>91</v>
      </c>
      <c r="G71" s="64">
        <v>0</v>
      </c>
      <c r="H71" s="64">
        <v>2110</v>
      </c>
      <c r="I71" s="63">
        <v>0</v>
      </c>
      <c r="J71" s="135" t="e">
        <f t="shared" si="3"/>
        <v>#DIV/0!</v>
      </c>
      <c r="K71" s="135">
        <f t="shared" si="4"/>
        <v>0</v>
      </c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</row>
    <row r="72" spans="1:46" x14ac:dyDescent="0.25">
      <c r="B72" s="3"/>
      <c r="C72" s="3"/>
      <c r="D72" s="3">
        <v>329</v>
      </c>
      <c r="E72" s="3"/>
      <c r="F72" s="3" t="s">
        <v>92</v>
      </c>
      <c r="G72" s="64">
        <f>G73+G74+G75+G76+G77+G78</f>
        <v>1707.98</v>
      </c>
      <c r="H72" s="37">
        <f>H73+H74+H75+H76+H77+H78</f>
        <v>5949</v>
      </c>
      <c r="I72" s="42">
        <f>I73+I74+I75+I76+I77+I78</f>
        <v>869.37</v>
      </c>
      <c r="J72" s="135">
        <f t="shared" si="3"/>
        <v>50.900478928324688</v>
      </c>
      <c r="K72" s="135">
        <f t="shared" si="4"/>
        <v>14.613716591023701</v>
      </c>
    </row>
    <row r="73" spans="1:46" s="126" customFormat="1" x14ac:dyDescent="0.25">
      <c r="A73" s="124"/>
      <c r="B73" s="125"/>
      <c r="C73" s="125"/>
      <c r="D73" s="125"/>
      <c r="E73" s="3">
        <v>3292</v>
      </c>
      <c r="F73" s="3" t="s">
        <v>93</v>
      </c>
      <c r="G73" s="63">
        <v>39.31</v>
      </c>
      <c r="H73" s="64">
        <v>80</v>
      </c>
      <c r="I73" s="63">
        <v>39.869999999999997</v>
      </c>
      <c r="J73" s="135">
        <f t="shared" si="3"/>
        <v>101.42457389977105</v>
      </c>
      <c r="K73" s="135">
        <f t="shared" si="4"/>
        <v>49.837499999999999</v>
      </c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</row>
    <row r="74" spans="1:46" s="126" customFormat="1" x14ac:dyDescent="0.25">
      <c r="A74" s="124"/>
      <c r="B74" s="125"/>
      <c r="C74" s="125"/>
      <c r="D74" s="125"/>
      <c r="E74" s="3">
        <v>3293</v>
      </c>
      <c r="F74" s="3" t="s">
        <v>136</v>
      </c>
      <c r="G74" s="63">
        <v>28.26</v>
      </c>
      <c r="H74" s="64">
        <v>5</v>
      </c>
      <c r="I74" s="63">
        <v>0</v>
      </c>
      <c r="J74" s="135">
        <f t="shared" si="3"/>
        <v>0</v>
      </c>
      <c r="K74" s="135">
        <f t="shared" si="4"/>
        <v>0</v>
      </c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</row>
    <row r="75" spans="1:46" s="126" customFormat="1" x14ac:dyDescent="0.25">
      <c r="A75" s="124"/>
      <c r="B75" s="125"/>
      <c r="C75" s="125"/>
      <c r="D75" s="125"/>
      <c r="E75" s="3">
        <v>3294</v>
      </c>
      <c r="F75" s="3" t="s">
        <v>94</v>
      </c>
      <c r="G75" s="64">
        <v>0</v>
      </c>
      <c r="H75" s="64">
        <v>134</v>
      </c>
      <c r="I75" s="63">
        <v>125</v>
      </c>
      <c r="J75" s="135" t="e">
        <f t="shared" si="3"/>
        <v>#DIV/0!</v>
      </c>
      <c r="K75" s="135">
        <f t="shared" si="4"/>
        <v>93.28358208955224</v>
      </c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</row>
    <row r="76" spans="1:46" s="126" customFormat="1" x14ac:dyDescent="0.25">
      <c r="A76" s="124"/>
      <c r="B76" s="125"/>
      <c r="C76" s="125"/>
      <c r="D76" s="125"/>
      <c r="E76" s="3">
        <v>3295</v>
      </c>
      <c r="F76" s="3" t="s">
        <v>111</v>
      </c>
      <c r="G76" s="63">
        <v>980</v>
      </c>
      <c r="H76" s="64">
        <v>1988</v>
      </c>
      <c r="I76" s="63">
        <v>336</v>
      </c>
      <c r="J76" s="135">
        <f t="shared" si="3"/>
        <v>34.285714285714285</v>
      </c>
      <c r="K76" s="135">
        <f t="shared" si="4"/>
        <v>16.901408450704224</v>
      </c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</row>
    <row r="77" spans="1:46" s="126" customFormat="1" x14ac:dyDescent="0.25">
      <c r="A77" s="124"/>
      <c r="B77" s="125"/>
      <c r="C77" s="125"/>
      <c r="D77" s="125"/>
      <c r="E77" s="3">
        <v>3296</v>
      </c>
      <c r="F77" s="3" t="s">
        <v>95</v>
      </c>
      <c r="G77" s="64">
        <v>0</v>
      </c>
      <c r="H77" s="64">
        <v>400</v>
      </c>
      <c r="I77" s="63">
        <v>318.5</v>
      </c>
      <c r="J77" s="135" t="e">
        <f t="shared" si="3"/>
        <v>#DIV/0!</v>
      </c>
      <c r="K77" s="135">
        <f t="shared" si="4"/>
        <v>79.625</v>
      </c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</row>
    <row r="78" spans="1:46" s="126" customFormat="1" x14ac:dyDescent="0.25">
      <c r="A78" s="124"/>
      <c r="B78" s="125"/>
      <c r="C78" s="125"/>
      <c r="D78" s="125"/>
      <c r="E78" s="3">
        <v>3299</v>
      </c>
      <c r="F78" s="3" t="s">
        <v>92</v>
      </c>
      <c r="G78" s="42">
        <v>660.41</v>
      </c>
      <c r="H78" s="64">
        <v>3342</v>
      </c>
      <c r="I78" s="63">
        <v>50</v>
      </c>
      <c r="J78" s="135">
        <f t="shared" si="3"/>
        <v>7.5710543450280889</v>
      </c>
      <c r="K78" s="135">
        <f t="shared" si="4"/>
        <v>1.4961101137043686</v>
      </c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</row>
    <row r="79" spans="1:46" x14ac:dyDescent="0.25">
      <c r="B79" s="3"/>
      <c r="C79" s="3">
        <v>34</v>
      </c>
      <c r="D79" s="3"/>
      <c r="E79" s="3"/>
      <c r="F79" s="3" t="s">
        <v>96</v>
      </c>
      <c r="G79" s="37">
        <f>G80</f>
        <v>0</v>
      </c>
      <c r="H79" s="37">
        <f>H80</f>
        <v>20</v>
      </c>
      <c r="I79" s="42">
        <f>I80</f>
        <v>8.6300000000000008</v>
      </c>
      <c r="J79" s="135" t="e">
        <f t="shared" si="3"/>
        <v>#DIV/0!</v>
      </c>
      <c r="K79" s="135">
        <f t="shared" si="4"/>
        <v>43.150000000000006</v>
      </c>
    </row>
    <row r="80" spans="1:46" x14ac:dyDescent="0.25">
      <c r="B80" s="3"/>
      <c r="C80" s="3"/>
      <c r="D80" s="3">
        <v>343</v>
      </c>
      <c r="E80" s="3"/>
      <c r="F80" s="3" t="s">
        <v>97</v>
      </c>
      <c r="G80" s="37">
        <f>G81+G82</f>
        <v>0</v>
      </c>
      <c r="H80" s="42">
        <f>H81+H82</f>
        <v>20</v>
      </c>
      <c r="I80" s="42">
        <f>I81+I82</f>
        <v>8.6300000000000008</v>
      </c>
      <c r="J80" s="135" t="e">
        <f t="shared" si="3"/>
        <v>#DIV/0!</v>
      </c>
      <c r="K80" s="135">
        <f t="shared" si="4"/>
        <v>43.150000000000006</v>
      </c>
    </row>
    <row r="81" spans="1:46" s="126" customFormat="1" x14ac:dyDescent="0.25">
      <c r="A81" s="124"/>
      <c r="B81" s="125"/>
      <c r="C81" s="125"/>
      <c r="D81" s="125"/>
      <c r="E81" s="3">
        <v>3431</v>
      </c>
      <c r="F81" s="3" t="s">
        <v>98</v>
      </c>
      <c r="G81" s="64">
        <v>0</v>
      </c>
      <c r="H81" s="64">
        <v>10</v>
      </c>
      <c r="I81" s="63">
        <v>0</v>
      </c>
      <c r="J81" s="135" t="e">
        <f t="shared" si="3"/>
        <v>#DIV/0!</v>
      </c>
      <c r="K81" s="135">
        <f t="shared" si="4"/>
        <v>0</v>
      </c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</row>
    <row r="82" spans="1:46" s="126" customFormat="1" x14ac:dyDescent="0.25">
      <c r="A82" s="124"/>
      <c r="B82" s="125"/>
      <c r="C82" s="125"/>
      <c r="D82" s="125"/>
      <c r="E82" s="3">
        <v>3433</v>
      </c>
      <c r="F82" s="3" t="s">
        <v>99</v>
      </c>
      <c r="G82" s="64">
        <v>0</v>
      </c>
      <c r="H82" s="64">
        <v>10</v>
      </c>
      <c r="I82" s="63">
        <v>8.6300000000000008</v>
      </c>
      <c r="J82" s="135" t="e">
        <f t="shared" si="3"/>
        <v>#DIV/0!</v>
      </c>
      <c r="K82" s="135">
        <f t="shared" si="4"/>
        <v>86.300000000000011</v>
      </c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</row>
    <row r="83" spans="1:46" x14ac:dyDescent="0.25">
      <c r="B83" s="3"/>
      <c r="C83" s="3">
        <v>38</v>
      </c>
      <c r="D83" s="3"/>
      <c r="E83" s="3"/>
      <c r="F83" s="3" t="s">
        <v>112</v>
      </c>
      <c r="G83" s="37">
        <v>0</v>
      </c>
      <c r="H83" s="37">
        <f>H84</f>
        <v>125</v>
      </c>
      <c r="I83" s="42">
        <f>I84</f>
        <v>125</v>
      </c>
      <c r="J83" s="135" t="e">
        <f t="shared" si="3"/>
        <v>#DIV/0!</v>
      </c>
      <c r="K83" s="135">
        <f t="shared" si="4"/>
        <v>100</v>
      </c>
    </row>
    <row r="84" spans="1:46" x14ac:dyDescent="0.25">
      <c r="B84" s="3"/>
      <c r="C84" s="3"/>
      <c r="D84" s="3">
        <v>381</v>
      </c>
      <c r="E84" s="3"/>
      <c r="F84" s="3" t="s">
        <v>67</v>
      </c>
      <c r="G84" s="42">
        <f>G85</f>
        <v>112.44</v>
      </c>
      <c r="H84" s="42">
        <f>H85</f>
        <v>125</v>
      </c>
      <c r="I84" s="42">
        <f>I85</f>
        <v>125</v>
      </c>
      <c r="J84" s="135">
        <f t="shared" si="3"/>
        <v>111.17040199217361</v>
      </c>
      <c r="K84" s="135">
        <f t="shared" si="4"/>
        <v>100</v>
      </c>
    </row>
    <row r="85" spans="1:46" s="126" customFormat="1" x14ac:dyDescent="0.25">
      <c r="A85" s="124"/>
      <c r="B85" s="125"/>
      <c r="C85" s="125"/>
      <c r="D85" s="125"/>
      <c r="E85" s="3">
        <v>3812</v>
      </c>
      <c r="F85" s="3" t="s">
        <v>113</v>
      </c>
      <c r="G85" s="42">
        <v>112.44</v>
      </c>
      <c r="H85" s="64">
        <v>125</v>
      </c>
      <c r="I85" s="63">
        <v>125</v>
      </c>
      <c r="J85" s="135">
        <f t="shared" si="3"/>
        <v>111.17040199217361</v>
      </c>
      <c r="K85" s="135">
        <f t="shared" si="4"/>
        <v>100</v>
      </c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124"/>
    </row>
    <row r="86" spans="1:46" x14ac:dyDescent="0.25">
      <c r="B86" s="5">
        <v>4</v>
      </c>
      <c r="C86" s="6"/>
      <c r="D86" s="6"/>
      <c r="E86" s="6"/>
      <c r="F86" s="10" t="s">
        <v>6</v>
      </c>
      <c r="G86" s="43">
        <f>G87+G98</f>
        <v>3193.06</v>
      </c>
      <c r="H86" s="43">
        <f>H87+H98</f>
        <v>58727</v>
      </c>
      <c r="I86" s="43">
        <f>I87+I98</f>
        <v>6015.02</v>
      </c>
      <c r="J86" s="42">
        <f t="shared" si="3"/>
        <v>188.37791961316105</v>
      </c>
      <c r="K86" s="42">
        <f t="shared" si="4"/>
        <v>10.242341682701314</v>
      </c>
    </row>
    <row r="87" spans="1:46" ht="23.25" customHeight="1" x14ac:dyDescent="0.25">
      <c r="B87" s="7"/>
      <c r="C87" s="7">
        <v>42</v>
      </c>
      <c r="D87" s="7"/>
      <c r="E87" s="7"/>
      <c r="F87" s="11" t="s">
        <v>100</v>
      </c>
      <c r="G87" s="37">
        <f>G88+G94+G96</f>
        <v>3193.06</v>
      </c>
      <c r="H87" s="42">
        <f>H88+H94+H96</f>
        <v>58727</v>
      </c>
      <c r="I87" s="42">
        <f>I88+I94+I96</f>
        <v>6015.02</v>
      </c>
      <c r="J87" s="135">
        <f t="shared" si="3"/>
        <v>188.37791961316105</v>
      </c>
      <c r="K87" s="135">
        <f t="shared" si="4"/>
        <v>10.242341682701314</v>
      </c>
    </row>
    <row r="88" spans="1:46" x14ac:dyDescent="0.25">
      <c r="B88" s="7"/>
      <c r="C88" s="7"/>
      <c r="D88" s="3">
        <v>422</v>
      </c>
      <c r="E88" s="3"/>
      <c r="F88" s="3" t="s">
        <v>101</v>
      </c>
      <c r="G88" s="37">
        <f>G89+G90+G91+G92+G93</f>
        <v>0</v>
      </c>
      <c r="H88" s="42">
        <f>H89+H90+H91+H92+H93</f>
        <v>595</v>
      </c>
      <c r="I88" s="42">
        <f>I89+I90+I91+I92+I93</f>
        <v>2047.58</v>
      </c>
      <c r="J88" s="135" t="e">
        <f t="shared" si="3"/>
        <v>#DIV/0!</v>
      </c>
      <c r="K88" s="135">
        <f t="shared" si="4"/>
        <v>344.13109243697477</v>
      </c>
    </row>
    <row r="89" spans="1:46" s="126" customFormat="1" x14ac:dyDescent="0.25">
      <c r="A89" s="124"/>
      <c r="B89" s="129"/>
      <c r="C89" s="129"/>
      <c r="D89" s="125"/>
      <c r="E89" s="3">
        <v>4221</v>
      </c>
      <c r="F89" s="3" t="s">
        <v>102</v>
      </c>
      <c r="G89" s="64">
        <v>0</v>
      </c>
      <c r="H89" s="64">
        <v>595</v>
      </c>
      <c r="I89" s="63">
        <v>2047.58</v>
      </c>
      <c r="J89" s="135" t="e">
        <f t="shared" si="3"/>
        <v>#DIV/0!</v>
      </c>
      <c r="K89" s="135">
        <f t="shared" si="4"/>
        <v>344.13109243697477</v>
      </c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</row>
    <row r="90" spans="1:46" s="126" customFormat="1" x14ac:dyDescent="0.25">
      <c r="A90" s="124"/>
      <c r="B90" s="129"/>
      <c r="C90" s="129"/>
      <c r="D90" s="125"/>
      <c r="E90" s="3">
        <v>4222</v>
      </c>
      <c r="F90" s="3" t="s">
        <v>103</v>
      </c>
      <c r="G90" s="64">
        <v>0</v>
      </c>
      <c r="H90" s="64">
        <v>0</v>
      </c>
      <c r="I90" s="63">
        <v>0</v>
      </c>
      <c r="J90" s="135" t="e">
        <f t="shared" si="3"/>
        <v>#DIV/0!</v>
      </c>
      <c r="K90" s="135" t="e">
        <f t="shared" si="4"/>
        <v>#DIV/0!</v>
      </c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</row>
    <row r="91" spans="1:46" s="126" customFormat="1" x14ac:dyDescent="0.25">
      <c r="A91" s="124"/>
      <c r="B91" s="129"/>
      <c r="C91" s="129"/>
      <c r="D91" s="125"/>
      <c r="E91" s="3">
        <v>4223</v>
      </c>
      <c r="F91" s="3" t="s">
        <v>104</v>
      </c>
      <c r="G91" s="64">
        <v>0</v>
      </c>
      <c r="H91" s="64">
        <v>0</v>
      </c>
      <c r="I91" s="63">
        <v>0</v>
      </c>
      <c r="J91" s="135" t="e">
        <f t="shared" si="3"/>
        <v>#DIV/0!</v>
      </c>
      <c r="K91" s="135" t="e">
        <f t="shared" si="4"/>
        <v>#DIV/0!</v>
      </c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</row>
    <row r="92" spans="1:46" s="126" customFormat="1" x14ac:dyDescent="0.25">
      <c r="A92" s="124"/>
      <c r="B92" s="129"/>
      <c r="C92" s="129"/>
      <c r="D92" s="125"/>
      <c r="E92" s="3">
        <v>4226</v>
      </c>
      <c r="F92" s="3" t="s">
        <v>105</v>
      </c>
      <c r="G92" s="64">
        <v>0</v>
      </c>
      <c r="H92" s="64">
        <v>0</v>
      </c>
      <c r="I92" s="63">
        <v>0</v>
      </c>
      <c r="J92" s="135" t="e">
        <f t="shared" si="3"/>
        <v>#DIV/0!</v>
      </c>
      <c r="K92" s="135" t="e">
        <f t="shared" si="4"/>
        <v>#DIV/0!</v>
      </c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</row>
    <row r="93" spans="1:46" s="126" customFormat="1" x14ac:dyDescent="0.25">
      <c r="A93" s="124"/>
      <c r="B93" s="129"/>
      <c r="C93" s="129"/>
      <c r="D93" s="125"/>
      <c r="E93" s="3">
        <v>4227</v>
      </c>
      <c r="F93" s="3" t="s">
        <v>106</v>
      </c>
      <c r="G93" s="64">
        <v>0</v>
      </c>
      <c r="H93" s="64">
        <v>0</v>
      </c>
      <c r="I93" s="63">
        <v>0</v>
      </c>
      <c r="J93" s="135" t="e">
        <f t="shared" si="3"/>
        <v>#DIV/0!</v>
      </c>
      <c r="K93" s="135" t="e">
        <f t="shared" si="4"/>
        <v>#DIV/0!</v>
      </c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</row>
    <row r="94" spans="1:46" ht="25.5" x14ac:dyDescent="0.25">
      <c r="B94" s="7"/>
      <c r="C94" s="7"/>
      <c r="D94" s="3">
        <v>424</v>
      </c>
      <c r="E94" s="3"/>
      <c r="F94" s="18" t="s">
        <v>107</v>
      </c>
      <c r="G94" s="37">
        <f>G95</f>
        <v>3193.06</v>
      </c>
      <c r="H94" s="37">
        <f>H95</f>
        <v>8600</v>
      </c>
      <c r="I94" s="42">
        <f>I95</f>
        <v>3967.44</v>
      </c>
      <c r="J94" s="135">
        <f t="shared" si="3"/>
        <v>124.25197146311062</v>
      </c>
      <c r="K94" s="135">
        <f t="shared" si="4"/>
        <v>46.133023255813953</v>
      </c>
    </row>
    <row r="95" spans="1:46" s="126" customFormat="1" x14ac:dyDescent="0.25">
      <c r="A95" s="124"/>
      <c r="B95" s="129"/>
      <c r="C95" s="129"/>
      <c r="D95" s="125"/>
      <c r="E95" s="3">
        <v>4241</v>
      </c>
      <c r="F95" s="3" t="s">
        <v>108</v>
      </c>
      <c r="G95" s="42">
        <v>3193.06</v>
      </c>
      <c r="H95" s="64">
        <v>8600</v>
      </c>
      <c r="I95" s="63">
        <v>3967.44</v>
      </c>
      <c r="J95" s="135">
        <f t="shared" si="3"/>
        <v>124.25197146311062</v>
      </c>
      <c r="K95" s="135">
        <f t="shared" si="4"/>
        <v>46.133023255813953</v>
      </c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124"/>
    </row>
    <row r="96" spans="1:46" x14ac:dyDescent="0.25">
      <c r="B96" s="20"/>
      <c r="C96" s="20"/>
      <c r="D96" s="44">
        <v>426</v>
      </c>
      <c r="E96" s="20"/>
      <c r="F96" s="44" t="s">
        <v>114</v>
      </c>
      <c r="G96" s="45">
        <f>G97</f>
        <v>0</v>
      </c>
      <c r="H96" s="45">
        <f>H97</f>
        <v>49532</v>
      </c>
      <c r="I96" s="45">
        <f>I97</f>
        <v>0</v>
      </c>
      <c r="J96" s="135" t="e">
        <f t="shared" si="3"/>
        <v>#DIV/0!</v>
      </c>
      <c r="K96" s="135">
        <f t="shared" si="4"/>
        <v>0</v>
      </c>
    </row>
    <row r="97" spans="1:46" s="126" customFormat="1" x14ac:dyDescent="0.25">
      <c r="A97" s="124"/>
      <c r="B97" s="130"/>
      <c r="C97" s="130"/>
      <c r="D97" s="130"/>
      <c r="E97" s="133">
        <v>4264</v>
      </c>
      <c r="F97" s="133" t="s">
        <v>115</v>
      </c>
      <c r="G97" s="132">
        <v>0</v>
      </c>
      <c r="H97" s="132">
        <v>49532</v>
      </c>
      <c r="I97" s="132">
        <v>0</v>
      </c>
      <c r="J97" s="135" t="e">
        <f t="shared" si="3"/>
        <v>#DIV/0!</v>
      </c>
      <c r="K97" s="135">
        <f t="shared" si="4"/>
        <v>0</v>
      </c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</row>
    <row r="98" spans="1:46" s="48" customFormat="1" ht="15" customHeight="1" x14ac:dyDescent="0.25">
      <c r="B98" s="7"/>
      <c r="C98" s="7">
        <v>45</v>
      </c>
      <c r="D98" s="7"/>
      <c r="E98" s="7"/>
      <c r="F98" s="11" t="s">
        <v>137</v>
      </c>
      <c r="G98" s="64">
        <f>G99+G105+G107</f>
        <v>0</v>
      </c>
      <c r="H98" s="42">
        <f>H99</f>
        <v>0</v>
      </c>
      <c r="I98" s="42">
        <f>I99</f>
        <v>0</v>
      </c>
      <c r="J98" s="135" t="e">
        <f t="shared" si="3"/>
        <v>#DIV/0!</v>
      </c>
      <c r="K98" s="135" t="e">
        <f t="shared" si="4"/>
        <v>#DIV/0!</v>
      </c>
    </row>
    <row r="99" spans="1:46" s="48" customFormat="1" x14ac:dyDescent="0.25">
      <c r="B99" s="7"/>
      <c r="C99" s="7"/>
      <c r="D99" s="3">
        <v>451</v>
      </c>
      <c r="E99" s="3"/>
      <c r="F99" s="3" t="s">
        <v>138</v>
      </c>
      <c r="G99" s="64">
        <f>G100+G101+G102+G103+G104</f>
        <v>0</v>
      </c>
      <c r="H99" s="37">
        <f>H100</f>
        <v>0</v>
      </c>
      <c r="I99" s="42">
        <f>I100</f>
        <v>0</v>
      </c>
      <c r="J99" s="135" t="e">
        <f t="shared" si="3"/>
        <v>#DIV/0!</v>
      </c>
      <c r="K99" s="135" t="e">
        <f t="shared" si="4"/>
        <v>#DIV/0!</v>
      </c>
    </row>
    <row r="100" spans="1:46" s="124" customFormat="1" ht="15" customHeight="1" x14ac:dyDescent="0.25">
      <c r="B100" s="129"/>
      <c r="C100" s="129"/>
      <c r="D100" s="125"/>
      <c r="E100" s="3">
        <v>4511</v>
      </c>
      <c r="F100" s="3" t="s">
        <v>138</v>
      </c>
      <c r="G100" s="64">
        <v>0</v>
      </c>
      <c r="H100" s="64">
        <v>0</v>
      </c>
      <c r="I100" s="63">
        <v>0</v>
      </c>
      <c r="J100" s="135" t="e">
        <f t="shared" si="3"/>
        <v>#DIV/0!</v>
      </c>
      <c r="K100" s="135" t="e">
        <f t="shared" si="4"/>
        <v>#DIV/0!</v>
      </c>
    </row>
    <row r="101" spans="1:46" s="48" customFormat="1" x14ac:dyDescent="0.25"/>
    <row r="102" spans="1:46" s="48" customFormat="1" x14ac:dyDescent="0.25"/>
    <row r="103" spans="1:46" s="48" customFormat="1" x14ac:dyDescent="0.25"/>
    <row r="104" spans="1:46" s="48" customFormat="1" x14ac:dyDescent="0.25"/>
    <row r="105" spans="1:46" s="48" customFormat="1" x14ac:dyDescent="0.25"/>
    <row r="106" spans="1:46" s="48" customFormat="1" x14ac:dyDescent="0.25"/>
    <row r="107" spans="1:46" s="48" customFormat="1" x14ac:dyDescent="0.25"/>
    <row r="108" spans="1:46" s="48" customFormat="1" x14ac:dyDescent="0.25"/>
    <row r="109" spans="1:46" s="48" customFormat="1" x14ac:dyDescent="0.25"/>
    <row r="110" spans="1:46" s="48" customFormat="1" x14ac:dyDescent="0.25"/>
    <row r="111" spans="1:46" s="48" customFormat="1" x14ac:dyDescent="0.25"/>
    <row r="112" spans="1:46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</sheetData>
  <mergeCells count="10">
    <mergeCell ref="B1:K1"/>
    <mergeCell ref="B2:K2"/>
    <mergeCell ref="B4:K4"/>
    <mergeCell ref="B6:K6"/>
    <mergeCell ref="B39:F39"/>
    <mergeCell ref="B9:F9"/>
    <mergeCell ref="B38:F38"/>
    <mergeCell ref="B8:F8"/>
    <mergeCell ref="B7:K7"/>
    <mergeCell ref="B37:K37"/>
  </mergeCells>
  <pageMargins left="3.937007874015748E-2" right="3.937007874015748E-2" top="0.55118110236220474" bottom="0.55118110236220474" header="0.31496062992125984" footer="0.31496062992125984"/>
  <pageSetup paperSize="9" scale="8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0"/>
  <sheetViews>
    <sheetView workbookViewId="0">
      <pane ySplit="5" topLeftCell="A33" activePane="bottomLeft" state="frozen"/>
      <selection pane="bottomLeft" activeCell="E48" sqref="E48"/>
    </sheetView>
  </sheetViews>
  <sheetFormatPr defaultRowHeight="15" x14ac:dyDescent="0.25"/>
  <cols>
    <col min="1" max="1" width="9.140625" style="48"/>
    <col min="2" max="2" width="38.28515625" customWidth="1"/>
    <col min="3" max="4" width="25.28515625" customWidth="1"/>
    <col min="5" max="5" width="26.85546875" customWidth="1"/>
    <col min="6" max="7" width="15.7109375" customWidth="1"/>
    <col min="8" max="25" width="9.140625" style="48"/>
  </cols>
  <sheetData>
    <row r="1" spans="2:10" s="48" customFormat="1" ht="18" x14ac:dyDescent="0.25">
      <c r="B1" s="46"/>
      <c r="C1" s="46"/>
      <c r="D1" s="46"/>
      <c r="E1" s="35"/>
      <c r="F1" s="35"/>
      <c r="G1" s="35"/>
    </row>
    <row r="2" spans="2:10" ht="15.75" customHeight="1" x14ac:dyDescent="0.25">
      <c r="B2" s="153" t="s">
        <v>37</v>
      </c>
      <c r="C2" s="153"/>
      <c r="D2" s="153"/>
      <c r="E2" s="153"/>
      <c r="F2" s="153"/>
      <c r="G2" s="153"/>
    </row>
    <row r="3" spans="2:10" ht="18" x14ac:dyDescent="0.25">
      <c r="B3" s="34"/>
      <c r="C3" s="34"/>
      <c r="D3" s="34"/>
      <c r="E3" s="35"/>
      <c r="F3" s="35"/>
      <c r="G3" s="35"/>
    </row>
    <row r="4" spans="2:10" ht="33.75" customHeight="1" x14ac:dyDescent="0.25">
      <c r="B4" s="23" t="s">
        <v>7</v>
      </c>
      <c r="C4" s="131" t="s">
        <v>217</v>
      </c>
      <c r="D4" s="84" t="s">
        <v>216</v>
      </c>
      <c r="E4" s="131" t="s">
        <v>215</v>
      </c>
      <c r="F4" s="23" t="s">
        <v>22</v>
      </c>
      <c r="G4" s="23" t="s">
        <v>42</v>
      </c>
    </row>
    <row r="5" spans="2:10" x14ac:dyDescent="0.25">
      <c r="B5" s="23">
        <v>1</v>
      </c>
      <c r="C5" s="25">
        <v>2</v>
      </c>
      <c r="D5" s="25">
        <v>3</v>
      </c>
      <c r="E5" s="25">
        <v>4</v>
      </c>
      <c r="F5" s="25" t="s">
        <v>117</v>
      </c>
      <c r="G5" s="25" t="s">
        <v>207</v>
      </c>
      <c r="H5" s="90"/>
      <c r="I5" s="90"/>
      <c r="J5" s="90"/>
    </row>
    <row r="6" spans="2:10" x14ac:dyDescent="0.25">
      <c r="B6" s="2" t="s">
        <v>39</v>
      </c>
      <c r="C6" s="206">
        <f>C7+C12+C15+C18+C24</f>
        <v>341473.93</v>
      </c>
      <c r="D6" s="206">
        <f>D7+D12+D15+D18+D24</f>
        <v>714220.7</v>
      </c>
      <c r="E6" s="206">
        <f>E7+E12+E15+E18+E24</f>
        <v>382654.23</v>
      </c>
      <c r="F6" s="58">
        <f>E6/C6*100</f>
        <v>112.0595736254302</v>
      </c>
      <c r="G6" s="58">
        <f>E6/D6*100</f>
        <v>53.576468730183826</v>
      </c>
      <c r="H6" s="90"/>
      <c r="I6" s="90"/>
      <c r="J6" s="90"/>
    </row>
    <row r="7" spans="2:10" x14ac:dyDescent="0.25">
      <c r="B7" s="2" t="s">
        <v>14</v>
      </c>
      <c r="C7" s="93">
        <f>C8+C9+C10</f>
        <v>6445.22</v>
      </c>
      <c r="D7" s="93">
        <f>D8+D9+D10</f>
        <v>52659.3</v>
      </c>
      <c r="E7" s="93">
        <f>E8+E9+E10</f>
        <v>104.77000000000001</v>
      </c>
      <c r="F7" s="58">
        <f t="shared" ref="F7:F27" si="0">E7/C7*100</f>
        <v>1.6255457532869322</v>
      </c>
      <c r="G7" s="58">
        <f t="shared" ref="G7:G27" si="1">E7/D7*100</f>
        <v>0.19895820871147166</v>
      </c>
      <c r="H7" s="90"/>
      <c r="I7" s="90"/>
      <c r="J7" s="90"/>
    </row>
    <row r="8" spans="2:10" x14ac:dyDescent="0.25">
      <c r="B8" s="15" t="s">
        <v>15</v>
      </c>
      <c r="C8" s="135">
        <v>45</v>
      </c>
      <c r="D8" s="97">
        <v>52532</v>
      </c>
      <c r="E8" s="114">
        <v>50</v>
      </c>
      <c r="F8" s="58">
        <f t="shared" si="0"/>
        <v>111.11111111111111</v>
      </c>
      <c r="G8" s="58">
        <f t="shared" si="1"/>
        <v>9.5180080712708434E-2</v>
      </c>
      <c r="H8" s="90"/>
      <c r="I8" s="90"/>
      <c r="J8" s="90"/>
    </row>
    <row r="9" spans="2:10" x14ac:dyDescent="0.25">
      <c r="B9" s="16" t="s">
        <v>139</v>
      </c>
      <c r="C9" s="135">
        <v>6202.96</v>
      </c>
      <c r="D9" s="97">
        <v>31.32</v>
      </c>
      <c r="E9" s="114">
        <v>30.15</v>
      </c>
      <c r="F9" s="58">
        <f t="shared" si="0"/>
        <v>0.48605826895546639</v>
      </c>
      <c r="G9" s="58">
        <f t="shared" si="1"/>
        <v>96.264367816091948</v>
      </c>
      <c r="H9" s="90"/>
      <c r="I9" s="90"/>
      <c r="J9" s="90"/>
    </row>
    <row r="10" spans="2:10" x14ac:dyDescent="0.25">
      <c r="B10" s="16" t="s">
        <v>118</v>
      </c>
      <c r="C10" s="135">
        <v>197.26</v>
      </c>
      <c r="D10" s="97">
        <v>95.98</v>
      </c>
      <c r="E10" s="114">
        <v>24.62</v>
      </c>
      <c r="F10" s="58">
        <f t="shared" si="0"/>
        <v>12.480989556929941</v>
      </c>
      <c r="G10" s="58">
        <f t="shared" si="1"/>
        <v>25.651177328610125</v>
      </c>
    </row>
    <row r="11" spans="2:10" x14ac:dyDescent="0.25">
      <c r="B11" s="16"/>
      <c r="C11" s="97"/>
      <c r="D11" s="113"/>
      <c r="E11" s="114"/>
      <c r="F11" s="58" t="e">
        <f t="shared" si="0"/>
        <v>#DIV/0!</v>
      </c>
      <c r="G11" s="58" t="e">
        <f t="shared" si="1"/>
        <v>#DIV/0!</v>
      </c>
    </row>
    <row r="12" spans="2:10" x14ac:dyDescent="0.25">
      <c r="B12" s="2" t="s">
        <v>16</v>
      </c>
      <c r="C12" s="93">
        <f>C13</f>
        <v>0</v>
      </c>
      <c r="D12" s="93">
        <f>D13</f>
        <v>0</v>
      </c>
      <c r="E12" s="93">
        <f>E13</f>
        <v>0</v>
      </c>
      <c r="F12" s="58" t="e">
        <f t="shared" si="0"/>
        <v>#DIV/0!</v>
      </c>
      <c r="G12" s="58" t="e">
        <f t="shared" si="1"/>
        <v>#DIV/0!</v>
      </c>
    </row>
    <row r="13" spans="2:10" x14ac:dyDescent="0.25">
      <c r="B13" s="17" t="s">
        <v>17</v>
      </c>
      <c r="C13" s="97">
        <v>0</v>
      </c>
      <c r="D13" s="113">
        <v>0</v>
      </c>
      <c r="E13" s="114">
        <v>0</v>
      </c>
      <c r="F13" s="58" t="e">
        <f t="shared" si="0"/>
        <v>#DIV/0!</v>
      </c>
      <c r="G13" s="58" t="e">
        <f t="shared" si="1"/>
        <v>#DIV/0!</v>
      </c>
    </row>
    <row r="14" spans="2:10" x14ac:dyDescent="0.25">
      <c r="B14" s="17"/>
      <c r="C14" s="97"/>
      <c r="D14" s="113"/>
      <c r="E14" s="114"/>
      <c r="F14" s="58" t="e">
        <f t="shared" si="0"/>
        <v>#DIV/0!</v>
      </c>
      <c r="G14" s="58" t="e">
        <f t="shared" si="1"/>
        <v>#DIV/0!</v>
      </c>
    </row>
    <row r="15" spans="2:10" x14ac:dyDescent="0.25">
      <c r="B15" s="2" t="s">
        <v>18</v>
      </c>
      <c r="C15" s="93">
        <f>C16</f>
        <v>0</v>
      </c>
      <c r="D15" s="93">
        <f>D16</f>
        <v>650</v>
      </c>
      <c r="E15" s="93">
        <f>E16</f>
        <v>0</v>
      </c>
      <c r="F15" s="58" t="e">
        <f t="shared" si="0"/>
        <v>#DIV/0!</v>
      </c>
      <c r="G15" s="58">
        <f t="shared" si="1"/>
        <v>0</v>
      </c>
    </row>
    <row r="16" spans="2:10" x14ac:dyDescent="0.25">
      <c r="B16" s="17" t="s">
        <v>19</v>
      </c>
      <c r="C16" s="97">
        <v>0</v>
      </c>
      <c r="D16" s="97">
        <v>650</v>
      </c>
      <c r="E16" s="114">
        <v>0</v>
      </c>
      <c r="F16" s="58" t="e">
        <f t="shared" si="0"/>
        <v>#DIV/0!</v>
      </c>
      <c r="G16" s="58">
        <f t="shared" si="1"/>
        <v>0</v>
      </c>
    </row>
    <row r="17" spans="2:11" x14ac:dyDescent="0.25">
      <c r="B17" s="17"/>
      <c r="C17" s="64"/>
      <c r="D17" s="37"/>
      <c r="E17" s="63"/>
      <c r="F17" s="58" t="e">
        <f t="shared" si="0"/>
        <v>#DIV/0!</v>
      </c>
      <c r="G17" s="58" t="e">
        <f t="shared" si="1"/>
        <v>#DIV/0!</v>
      </c>
    </row>
    <row r="18" spans="2:11" x14ac:dyDescent="0.25">
      <c r="B18" s="2" t="s">
        <v>119</v>
      </c>
      <c r="C18" s="62">
        <f>C19+C20+C21+C22</f>
        <v>47021.83</v>
      </c>
      <c r="D18" s="62">
        <f>D19+D20+D21+D22</f>
        <v>80170.789999999994</v>
      </c>
      <c r="E18" s="62">
        <f>E19+E20+E21</f>
        <v>55745.09</v>
      </c>
      <c r="F18" s="58">
        <f t="shared" si="0"/>
        <v>118.55151107474973</v>
      </c>
      <c r="G18" s="58">
        <f t="shared" si="1"/>
        <v>69.532918410807724</v>
      </c>
    </row>
    <row r="19" spans="2:11" x14ac:dyDescent="0.25">
      <c r="B19" s="17" t="s">
        <v>120</v>
      </c>
      <c r="C19" s="135">
        <v>0</v>
      </c>
      <c r="D19" s="64">
        <v>3981.68</v>
      </c>
      <c r="E19" s="63">
        <v>0</v>
      </c>
      <c r="F19" s="58" t="e">
        <f t="shared" si="0"/>
        <v>#DIV/0!</v>
      </c>
      <c r="G19" s="58">
        <f t="shared" si="1"/>
        <v>0</v>
      </c>
    </row>
    <row r="20" spans="2:11" x14ac:dyDescent="0.25">
      <c r="B20" s="91" t="s">
        <v>121</v>
      </c>
      <c r="C20" s="92">
        <v>4384.43</v>
      </c>
      <c r="D20" s="112">
        <v>5953.18</v>
      </c>
      <c r="E20" s="92">
        <v>2686.59</v>
      </c>
      <c r="F20" s="58">
        <f t="shared" si="0"/>
        <v>61.275696042587057</v>
      </c>
      <c r="G20" s="58">
        <f t="shared" si="1"/>
        <v>45.128653929496501</v>
      </c>
    </row>
    <row r="21" spans="2:11" x14ac:dyDescent="0.25">
      <c r="B21" s="17" t="s">
        <v>122</v>
      </c>
      <c r="C21" s="135">
        <v>42637.4</v>
      </c>
      <c r="D21" s="64">
        <v>70235.929999999993</v>
      </c>
      <c r="E21" s="114">
        <v>53058.5</v>
      </c>
      <c r="F21" s="58">
        <f t="shared" si="0"/>
        <v>124.44121827315924</v>
      </c>
      <c r="G21" s="58">
        <f t="shared" si="1"/>
        <v>75.543244034783925</v>
      </c>
    </row>
    <row r="22" spans="2:11" x14ac:dyDescent="0.25">
      <c r="B22" s="60" t="s">
        <v>140</v>
      </c>
      <c r="C22" s="42">
        <v>0</v>
      </c>
      <c r="D22" s="37">
        <v>0</v>
      </c>
      <c r="E22" s="115">
        <v>0</v>
      </c>
      <c r="F22" s="58" t="e">
        <f t="shared" si="0"/>
        <v>#DIV/0!</v>
      </c>
      <c r="G22" s="58" t="e">
        <f t="shared" si="1"/>
        <v>#DIV/0!</v>
      </c>
    </row>
    <row r="23" spans="2:11" x14ac:dyDescent="0.25">
      <c r="B23" s="17"/>
      <c r="C23" s="37"/>
      <c r="D23" s="37"/>
      <c r="E23" s="114"/>
      <c r="F23" s="58" t="e">
        <f t="shared" si="0"/>
        <v>#DIV/0!</v>
      </c>
      <c r="G23" s="58" t="e">
        <f t="shared" si="1"/>
        <v>#DIV/0!</v>
      </c>
    </row>
    <row r="24" spans="2:11" x14ac:dyDescent="0.25">
      <c r="B24" s="2" t="s">
        <v>123</v>
      </c>
      <c r="C24" s="62">
        <f>C25+C26+C27</f>
        <v>288006.88</v>
      </c>
      <c r="D24" s="62">
        <f>D25+D26+D27</f>
        <v>580740.61</v>
      </c>
      <c r="E24" s="93">
        <f>E25+E26+E27</f>
        <v>326804.37</v>
      </c>
      <c r="F24" s="58">
        <f t="shared" si="0"/>
        <v>113.47102888653215</v>
      </c>
      <c r="G24" s="58">
        <f t="shared" si="1"/>
        <v>56.273724339684115</v>
      </c>
    </row>
    <row r="25" spans="2:11" x14ac:dyDescent="0.25">
      <c r="B25" s="17" t="s">
        <v>124</v>
      </c>
      <c r="C25" s="42">
        <v>287404.95</v>
      </c>
      <c r="D25" s="64">
        <v>578346.11</v>
      </c>
      <c r="E25" s="115">
        <v>326709.87</v>
      </c>
      <c r="F25" s="58">
        <f t="shared" si="0"/>
        <v>113.67579785943143</v>
      </c>
      <c r="G25" s="58">
        <f t="shared" si="1"/>
        <v>56.49037217523604</v>
      </c>
    </row>
    <row r="26" spans="2:11" x14ac:dyDescent="0.25">
      <c r="B26" s="17" t="s">
        <v>125</v>
      </c>
      <c r="C26" s="42">
        <v>562.5</v>
      </c>
      <c r="D26" s="64">
        <v>2300</v>
      </c>
      <c r="E26" s="115">
        <v>0</v>
      </c>
      <c r="F26" s="58">
        <f t="shared" si="0"/>
        <v>0</v>
      </c>
      <c r="G26" s="58">
        <f t="shared" si="1"/>
        <v>0</v>
      </c>
    </row>
    <row r="27" spans="2:11" ht="15" customHeight="1" x14ac:dyDescent="0.25">
      <c r="B27" s="17" t="s">
        <v>126</v>
      </c>
      <c r="C27" s="42">
        <v>39.43</v>
      </c>
      <c r="D27" s="64">
        <v>94.5</v>
      </c>
      <c r="E27" s="115">
        <v>94.5</v>
      </c>
      <c r="F27" s="58">
        <f t="shared" si="0"/>
        <v>239.66522952066956</v>
      </c>
      <c r="G27" s="58">
        <f t="shared" si="1"/>
        <v>100</v>
      </c>
    </row>
    <row r="28" spans="2:11" ht="15" customHeight="1" x14ac:dyDescent="0.25">
      <c r="B28" s="17"/>
      <c r="C28" s="37"/>
      <c r="D28" s="37"/>
      <c r="E28" s="42"/>
      <c r="F28" s="58"/>
      <c r="G28" s="58"/>
    </row>
    <row r="29" spans="2:11" x14ac:dyDescent="0.25">
      <c r="B29" s="65"/>
      <c r="C29" s="66"/>
      <c r="D29" s="66"/>
      <c r="E29" s="67"/>
      <c r="F29" s="67"/>
      <c r="G29" s="67"/>
    </row>
    <row r="30" spans="2:11" ht="15.75" customHeight="1" x14ac:dyDescent="0.25">
      <c r="B30" s="2" t="s">
        <v>40</v>
      </c>
      <c r="C30" s="93">
        <f>C31+C39+C42+C47+C52</f>
        <v>341041.56</v>
      </c>
      <c r="D30" s="93">
        <f>D31+D39+D42+D47+D52</f>
        <v>714220.7</v>
      </c>
      <c r="E30" s="93">
        <f>E31+E39+E42+E47+E52</f>
        <v>385783.12</v>
      </c>
      <c r="F30" s="107">
        <f>E30/C30*100</f>
        <v>113.11909316858626</v>
      </c>
      <c r="G30" s="107">
        <f t="shared" ref="G30:G53" si="2">E30/D30*100</f>
        <v>54.014553204632691</v>
      </c>
      <c r="H30" s="90"/>
      <c r="I30" s="90"/>
      <c r="J30" s="90"/>
      <c r="K30" s="90"/>
    </row>
    <row r="31" spans="2:11" ht="15.75" customHeight="1" x14ac:dyDescent="0.25">
      <c r="B31" s="2" t="s">
        <v>14</v>
      </c>
      <c r="C31" s="116">
        <f>C32+C33+C34</f>
        <v>6445.22</v>
      </c>
      <c r="D31" s="116">
        <f>D32+D33+D34</f>
        <v>52659.3</v>
      </c>
      <c r="E31" s="116">
        <f>E32+E33+E34</f>
        <v>104.77000000000001</v>
      </c>
      <c r="F31" s="58">
        <f t="shared" ref="F31:F53" si="3">E31/C31*100</f>
        <v>1.6255457532869322</v>
      </c>
      <c r="G31" s="58">
        <f t="shared" si="2"/>
        <v>0.19895820871147166</v>
      </c>
    </row>
    <row r="32" spans="2:11" x14ac:dyDescent="0.25">
      <c r="B32" s="15" t="s">
        <v>15</v>
      </c>
      <c r="C32" s="135">
        <v>45</v>
      </c>
      <c r="D32" s="64">
        <v>52532</v>
      </c>
      <c r="E32" s="63">
        <v>50</v>
      </c>
      <c r="F32" s="58">
        <f t="shared" si="3"/>
        <v>111.11111111111111</v>
      </c>
      <c r="G32" s="58">
        <f t="shared" si="2"/>
        <v>9.5180080712708434E-2</v>
      </c>
    </row>
    <row r="33" spans="2:7" x14ac:dyDescent="0.25">
      <c r="B33" s="15" t="s">
        <v>139</v>
      </c>
      <c r="C33" s="135">
        <v>6202.96</v>
      </c>
      <c r="D33" s="64">
        <v>31.32</v>
      </c>
      <c r="E33" s="63">
        <v>30.15</v>
      </c>
      <c r="F33" s="58">
        <f t="shared" si="3"/>
        <v>0.48605826895546639</v>
      </c>
      <c r="G33" s="58">
        <f t="shared" si="2"/>
        <v>96.264367816091948</v>
      </c>
    </row>
    <row r="34" spans="2:7" x14ac:dyDescent="0.25">
      <c r="B34" s="16" t="s">
        <v>118</v>
      </c>
      <c r="C34" s="135">
        <v>197.26</v>
      </c>
      <c r="D34" s="64">
        <v>95.98</v>
      </c>
      <c r="E34" s="63">
        <v>24.62</v>
      </c>
      <c r="F34" s="58">
        <f t="shared" si="3"/>
        <v>12.480989556929941</v>
      </c>
      <c r="G34" s="58">
        <f t="shared" si="2"/>
        <v>25.651177328610125</v>
      </c>
    </row>
    <row r="35" spans="2:7" x14ac:dyDescent="0.25">
      <c r="B35" s="16"/>
      <c r="C35" s="136"/>
      <c r="D35" s="136"/>
      <c r="E35" s="135"/>
      <c r="F35" s="58"/>
      <c r="G35" s="58"/>
    </row>
    <row r="36" spans="2:7" x14ac:dyDescent="0.25">
      <c r="B36" s="2" t="s">
        <v>16</v>
      </c>
      <c r="C36" s="93">
        <f>C37</f>
        <v>0</v>
      </c>
      <c r="D36" s="93">
        <f>D37</f>
        <v>0</v>
      </c>
      <c r="E36" s="93">
        <f>E37</f>
        <v>0</v>
      </c>
      <c r="F36" s="58" t="e">
        <f t="shared" ref="F36:F37" si="4">E36/C36*100</f>
        <v>#DIV/0!</v>
      </c>
      <c r="G36" s="58" t="e">
        <f t="shared" ref="G36:G37" si="5">E36/D36*100</f>
        <v>#DIV/0!</v>
      </c>
    </row>
    <row r="37" spans="2:7" x14ac:dyDescent="0.25">
      <c r="B37" s="17" t="s">
        <v>17</v>
      </c>
      <c r="C37" s="97">
        <v>0</v>
      </c>
      <c r="D37" s="113">
        <v>0</v>
      </c>
      <c r="E37" s="114">
        <v>0</v>
      </c>
      <c r="F37" s="58" t="e">
        <f t="shared" si="4"/>
        <v>#DIV/0!</v>
      </c>
      <c r="G37" s="58" t="e">
        <f t="shared" si="5"/>
        <v>#DIV/0!</v>
      </c>
    </row>
    <row r="38" spans="2:7" x14ac:dyDescent="0.25">
      <c r="B38" s="16"/>
      <c r="C38" s="64"/>
      <c r="D38" s="64"/>
      <c r="E38" s="63"/>
      <c r="F38" s="58" t="e">
        <f t="shared" si="3"/>
        <v>#DIV/0!</v>
      </c>
      <c r="G38" s="58" t="e">
        <f t="shared" si="2"/>
        <v>#DIV/0!</v>
      </c>
    </row>
    <row r="39" spans="2:7" x14ac:dyDescent="0.25">
      <c r="B39" s="2" t="s">
        <v>18</v>
      </c>
      <c r="C39" s="88">
        <f>C40</f>
        <v>0</v>
      </c>
      <c r="D39" s="88">
        <f>D40</f>
        <v>650</v>
      </c>
      <c r="E39" s="88">
        <f>E40</f>
        <v>0</v>
      </c>
      <c r="F39" s="58" t="e">
        <f t="shared" si="3"/>
        <v>#DIV/0!</v>
      </c>
      <c r="G39" s="58">
        <f t="shared" si="2"/>
        <v>0</v>
      </c>
    </row>
    <row r="40" spans="2:7" x14ac:dyDescent="0.25">
      <c r="B40" s="17" t="s">
        <v>19</v>
      </c>
      <c r="C40" s="64">
        <v>0</v>
      </c>
      <c r="D40" s="64">
        <v>650</v>
      </c>
      <c r="E40" s="63">
        <v>0</v>
      </c>
      <c r="F40" s="58" t="e">
        <f t="shared" si="3"/>
        <v>#DIV/0!</v>
      </c>
      <c r="G40" s="58">
        <f t="shared" si="2"/>
        <v>0</v>
      </c>
    </row>
    <row r="41" spans="2:7" x14ac:dyDescent="0.25">
      <c r="B41" s="16"/>
      <c r="C41" s="64"/>
      <c r="D41" s="64"/>
      <c r="E41" s="63"/>
      <c r="F41" s="58" t="e">
        <f t="shared" si="3"/>
        <v>#DIV/0!</v>
      </c>
      <c r="G41" s="58" t="e">
        <f t="shared" si="2"/>
        <v>#DIV/0!</v>
      </c>
    </row>
    <row r="42" spans="2:7" x14ac:dyDescent="0.25">
      <c r="B42" s="59" t="s">
        <v>119</v>
      </c>
      <c r="C42" s="88">
        <f>C43+C44+C45</f>
        <v>46670.12</v>
      </c>
      <c r="D42" s="88">
        <f>D43+D44+D45</f>
        <v>80170.789999999994</v>
      </c>
      <c r="E42" s="88">
        <f>E43+E44+E45</f>
        <v>60319.78</v>
      </c>
      <c r="F42" s="58">
        <f t="shared" si="3"/>
        <v>129.24710714264288</v>
      </c>
      <c r="G42" s="58">
        <f t="shared" si="2"/>
        <v>75.23909892867465</v>
      </c>
    </row>
    <row r="43" spans="2:7" x14ac:dyDescent="0.25">
      <c r="B43" s="16" t="s">
        <v>120</v>
      </c>
      <c r="C43" s="135">
        <v>0</v>
      </c>
      <c r="D43" s="64">
        <v>3981.68</v>
      </c>
      <c r="E43" s="63">
        <v>0</v>
      </c>
      <c r="F43" s="58" t="e">
        <f t="shared" si="3"/>
        <v>#DIV/0!</v>
      </c>
      <c r="G43" s="58">
        <f t="shared" si="2"/>
        <v>0</v>
      </c>
    </row>
    <row r="44" spans="2:7" x14ac:dyDescent="0.25">
      <c r="B44" s="94" t="s">
        <v>121</v>
      </c>
      <c r="C44" s="96">
        <v>4032.72</v>
      </c>
      <c r="D44" s="95">
        <v>5953.18</v>
      </c>
      <c r="E44" s="96">
        <v>2686.59</v>
      </c>
      <c r="F44" s="58">
        <f t="shared" si="3"/>
        <v>66.619800035707925</v>
      </c>
      <c r="G44" s="58">
        <f t="shared" si="2"/>
        <v>45.128653929496501</v>
      </c>
    </row>
    <row r="45" spans="2:7" x14ac:dyDescent="0.25">
      <c r="B45" s="60" t="s">
        <v>122</v>
      </c>
      <c r="C45" s="135">
        <v>42637.4</v>
      </c>
      <c r="D45" s="64">
        <v>70235.929999999993</v>
      </c>
      <c r="E45" s="63">
        <v>57633.19</v>
      </c>
      <c r="F45" s="58">
        <f t="shared" si="3"/>
        <v>135.1705075825449</v>
      </c>
      <c r="G45" s="58">
        <f t="shared" si="2"/>
        <v>82.056562787735572</v>
      </c>
    </row>
    <row r="46" spans="2:7" x14ac:dyDescent="0.25">
      <c r="B46" s="60"/>
      <c r="C46" s="64"/>
      <c r="D46" s="64"/>
      <c r="E46" s="63"/>
      <c r="F46" s="58" t="e">
        <f t="shared" si="3"/>
        <v>#DIV/0!</v>
      </c>
      <c r="G46" s="58" t="e">
        <f t="shared" si="2"/>
        <v>#DIV/0!</v>
      </c>
    </row>
    <row r="47" spans="2:7" x14ac:dyDescent="0.25">
      <c r="B47" s="61" t="s">
        <v>123</v>
      </c>
      <c r="C47" s="88">
        <f>C48+C49+C50</f>
        <v>287926.21999999997</v>
      </c>
      <c r="D47" s="88">
        <f>D48+D49+D50</f>
        <v>580740.61</v>
      </c>
      <c r="E47" s="88">
        <f>E48+E49+E50</f>
        <v>325358.57</v>
      </c>
      <c r="F47" s="58">
        <f t="shared" si="3"/>
        <v>113.00067426995707</v>
      </c>
      <c r="G47" s="58">
        <f t="shared" si="2"/>
        <v>56.024766375473554</v>
      </c>
    </row>
    <row r="48" spans="2:7" x14ac:dyDescent="0.25">
      <c r="B48" s="17" t="s">
        <v>124</v>
      </c>
      <c r="C48" s="135">
        <v>287324.28999999998</v>
      </c>
      <c r="D48" s="64">
        <v>578346.11</v>
      </c>
      <c r="E48" s="63">
        <v>325264.07</v>
      </c>
      <c r="F48" s="58">
        <f t="shared" si="3"/>
        <v>113.20451535789056</v>
      </c>
      <c r="G48" s="58">
        <f t="shared" si="2"/>
        <v>56.240383461730218</v>
      </c>
    </row>
    <row r="49" spans="2:10" x14ac:dyDescent="0.25">
      <c r="B49" s="17" t="s">
        <v>125</v>
      </c>
      <c r="C49" s="135">
        <v>562.5</v>
      </c>
      <c r="D49" s="64">
        <v>2300</v>
      </c>
      <c r="E49" s="63">
        <v>0</v>
      </c>
      <c r="F49" s="58">
        <f t="shared" si="3"/>
        <v>0</v>
      </c>
      <c r="G49" s="58">
        <f t="shared" si="2"/>
        <v>0</v>
      </c>
    </row>
    <row r="50" spans="2:10" x14ac:dyDescent="0.25">
      <c r="B50" s="17" t="s">
        <v>126</v>
      </c>
      <c r="C50" s="135">
        <v>39.43</v>
      </c>
      <c r="D50" s="64">
        <v>94.5</v>
      </c>
      <c r="E50" s="63">
        <v>94.5</v>
      </c>
      <c r="F50" s="58">
        <f t="shared" si="3"/>
        <v>239.66522952066956</v>
      </c>
      <c r="G50" s="58">
        <f t="shared" si="2"/>
        <v>100</v>
      </c>
    </row>
    <row r="51" spans="2:10" x14ac:dyDescent="0.25">
      <c r="B51" s="17"/>
      <c r="C51" s="64"/>
      <c r="D51" s="64"/>
      <c r="E51" s="63"/>
      <c r="F51" s="58" t="e">
        <f t="shared" si="3"/>
        <v>#DIV/0!</v>
      </c>
      <c r="G51" s="58" t="e">
        <f t="shared" si="2"/>
        <v>#DIV/0!</v>
      </c>
    </row>
    <row r="52" spans="2:10" ht="25.5" x14ac:dyDescent="0.25">
      <c r="B52" s="2" t="s">
        <v>127</v>
      </c>
      <c r="C52" s="88">
        <f>C53</f>
        <v>0</v>
      </c>
      <c r="D52" s="88">
        <f>D53</f>
        <v>0</v>
      </c>
      <c r="E52" s="88">
        <f>E53</f>
        <v>0</v>
      </c>
      <c r="F52" s="58" t="e">
        <f t="shared" si="3"/>
        <v>#DIV/0!</v>
      </c>
      <c r="G52" s="58" t="e">
        <f t="shared" si="2"/>
        <v>#DIV/0!</v>
      </c>
    </row>
    <row r="53" spans="2:10" ht="15" customHeight="1" x14ac:dyDescent="0.25">
      <c r="B53" s="17" t="s">
        <v>128</v>
      </c>
      <c r="C53" s="37"/>
      <c r="D53" s="64"/>
      <c r="E53" s="89">
        <v>0</v>
      </c>
      <c r="F53" s="58" t="e">
        <f t="shared" si="3"/>
        <v>#DIV/0!</v>
      </c>
      <c r="G53" s="58" t="e">
        <f t="shared" si="2"/>
        <v>#DIV/0!</v>
      </c>
    </row>
    <row r="54" spans="2:10" s="48" customFormat="1" x14ac:dyDescent="0.25"/>
    <row r="55" spans="2:10" s="48" customFormat="1" ht="15" customHeight="1" x14ac:dyDescent="0.25">
      <c r="B55" s="55"/>
      <c r="C55" s="55"/>
      <c r="D55" s="55"/>
      <c r="E55" s="55"/>
      <c r="F55" s="55"/>
      <c r="G55" s="55"/>
      <c r="H55" s="55"/>
      <c r="I55" s="55"/>
      <c r="J55" s="55"/>
    </row>
    <row r="56" spans="2:10" s="48" customFormat="1" x14ac:dyDescent="0.25">
      <c r="B56" s="55"/>
      <c r="C56" s="55"/>
      <c r="D56" s="55"/>
      <c r="E56" s="55"/>
      <c r="F56" s="55"/>
      <c r="G56" s="55"/>
      <c r="H56" s="55"/>
      <c r="I56" s="55"/>
      <c r="J56" s="55"/>
    </row>
    <row r="57" spans="2:10" s="48" customFormat="1" x14ac:dyDescent="0.25">
      <c r="B57" s="55"/>
      <c r="C57" s="55"/>
      <c r="D57" s="55"/>
      <c r="E57" s="55"/>
      <c r="F57" s="55"/>
      <c r="G57" s="55"/>
      <c r="H57" s="55"/>
      <c r="I57" s="55"/>
      <c r="J57" s="55"/>
    </row>
    <row r="58" spans="2:10" s="48" customFormat="1" x14ac:dyDescent="0.25"/>
    <row r="59" spans="2:10" s="48" customFormat="1" x14ac:dyDescent="0.25"/>
    <row r="60" spans="2:10" s="48" customFormat="1" x14ac:dyDescent="0.25"/>
    <row r="61" spans="2:10" s="48" customFormat="1" x14ac:dyDescent="0.25"/>
    <row r="62" spans="2:10" s="48" customFormat="1" x14ac:dyDescent="0.25"/>
    <row r="63" spans="2:10" s="48" customFormat="1" x14ac:dyDescent="0.25"/>
    <row r="64" spans="2:10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</sheetData>
  <mergeCells count="1">
    <mergeCell ref="B2:G2"/>
  </mergeCells>
  <pageMargins left="0.23622047244094491" right="0.23622047244094491" top="0.15748031496062992" bottom="0.15748031496062992" header="0.11811023622047245" footer="0.11811023622047245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34"/>
  <sheetViews>
    <sheetView workbookViewId="0">
      <selection activeCell="E8" sqref="E8"/>
    </sheetView>
  </sheetViews>
  <sheetFormatPr defaultRowHeight="15" x14ac:dyDescent="0.25"/>
  <cols>
    <col min="1" max="1" width="9.140625" style="48"/>
    <col min="2" max="2" width="37.7109375" customWidth="1"/>
    <col min="3" max="5" width="25.28515625" customWidth="1"/>
    <col min="6" max="7" width="15.7109375" customWidth="1"/>
    <col min="8" max="20" width="9.140625" style="48"/>
  </cols>
  <sheetData>
    <row r="1" spans="2:8" s="48" customFormat="1" ht="18" x14ac:dyDescent="0.25">
      <c r="B1" s="46"/>
      <c r="C1" s="46"/>
      <c r="D1" s="46"/>
      <c r="E1" s="35"/>
      <c r="F1" s="35"/>
      <c r="G1" s="35"/>
    </row>
    <row r="2" spans="2:8" ht="15.75" customHeight="1" x14ac:dyDescent="0.25">
      <c r="B2" s="153" t="s">
        <v>38</v>
      </c>
      <c r="C2" s="153"/>
      <c r="D2" s="153"/>
      <c r="E2" s="153"/>
      <c r="F2" s="153"/>
      <c r="G2" s="153"/>
    </row>
    <row r="3" spans="2:8" ht="18" x14ac:dyDescent="0.25">
      <c r="B3" s="34"/>
      <c r="C3" s="34"/>
      <c r="D3" s="34"/>
      <c r="E3" s="35"/>
      <c r="F3" s="35"/>
      <c r="G3" s="35"/>
    </row>
    <row r="4" spans="2:8" ht="25.5" x14ac:dyDescent="0.25">
      <c r="B4" s="23" t="s">
        <v>7</v>
      </c>
      <c r="C4" s="131" t="s">
        <v>225</v>
      </c>
      <c r="D4" s="138" t="s">
        <v>216</v>
      </c>
      <c r="E4" s="131" t="s">
        <v>224</v>
      </c>
      <c r="F4" s="23" t="s">
        <v>22</v>
      </c>
      <c r="G4" s="23" t="s">
        <v>42</v>
      </c>
    </row>
    <row r="5" spans="2:8" x14ac:dyDescent="0.25">
      <c r="B5" s="25">
        <v>1</v>
      </c>
      <c r="C5" s="25">
        <v>2</v>
      </c>
      <c r="D5" s="25">
        <v>3</v>
      </c>
      <c r="E5" s="25">
        <v>4</v>
      </c>
      <c r="F5" s="25" t="s">
        <v>117</v>
      </c>
      <c r="G5" s="25" t="s">
        <v>207</v>
      </c>
      <c r="H5" s="117"/>
    </row>
    <row r="6" spans="2:8" ht="15.75" customHeight="1" x14ac:dyDescent="0.25">
      <c r="B6" s="2" t="s">
        <v>40</v>
      </c>
      <c r="C6" s="116">
        <f>C7</f>
        <v>341041.56</v>
      </c>
      <c r="D6" s="116">
        <f>D7</f>
        <v>714220.7</v>
      </c>
      <c r="E6" s="116">
        <f>E7</f>
        <v>385783.12</v>
      </c>
      <c r="F6" s="106">
        <f>E6/C6*100</f>
        <v>113.11909316858626</v>
      </c>
      <c r="G6" s="106">
        <f>E6/D6*100</f>
        <v>54.014553204632691</v>
      </c>
    </row>
    <row r="7" spans="2:8" ht="15.75" customHeight="1" x14ac:dyDescent="0.25">
      <c r="B7" s="2" t="s">
        <v>202</v>
      </c>
      <c r="C7" s="64">
        <f>C8+C11</f>
        <v>341041.56</v>
      </c>
      <c r="D7" s="64">
        <f>D8+D11</f>
        <v>714220.7</v>
      </c>
      <c r="E7" s="64">
        <f>E8+E11</f>
        <v>385783.12</v>
      </c>
      <c r="F7" s="106">
        <f t="shared" ref="F7:F11" si="0">E7/C7*100</f>
        <v>113.11909316858626</v>
      </c>
      <c r="G7" s="106">
        <f t="shared" ref="G7:G11" si="1">E7/D7*100</f>
        <v>54.014553204632691</v>
      </c>
    </row>
    <row r="8" spans="2:8" x14ac:dyDescent="0.25">
      <c r="B8" s="9" t="s">
        <v>203</v>
      </c>
      <c r="C8" s="136">
        <f>C9</f>
        <v>304458.98</v>
      </c>
      <c r="D8" s="136">
        <f>D9</f>
        <v>666468.85</v>
      </c>
      <c r="E8" s="136">
        <f>E9</f>
        <v>341734.26</v>
      </c>
      <c r="F8" s="106">
        <f t="shared" si="0"/>
        <v>112.24312056750634</v>
      </c>
      <c r="G8" s="106">
        <f t="shared" si="1"/>
        <v>51.275353679320503</v>
      </c>
    </row>
    <row r="9" spans="2:8" x14ac:dyDescent="0.25">
      <c r="B9" s="14" t="s">
        <v>204</v>
      </c>
      <c r="C9" s="135">
        <v>304458.98</v>
      </c>
      <c r="D9" s="136">
        <v>666468.85</v>
      </c>
      <c r="E9" s="135">
        <v>341734.26</v>
      </c>
      <c r="F9" s="106">
        <f t="shared" si="0"/>
        <v>112.24312056750634</v>
      </c>
      <c r="G9" s="106">
        <f t="shared" si="1"/>
        <v>51.275353679320503</v>
      </c>
    </row>
    <row r="10" spans="2:8" x14ac:dyDescent="0.25">
      <c r="B10" s="8" t="s">
        <v>12</v>
      </c>
      <c r="C10" s="123"/>
      <c r="D10" s="136"/>
      <c r="E10" s="105"/>
      <c r="F10" s="106"/>
      <c r="G10" s="106"/>
    </row>
    <row r="11" spans="2:8" x14ac:dyDescent="0.25">
      <c r="B11" s="75" t="s">
        <v>205</v>
      </c>
      <c r="C11" s="135">
        <v>36582.58</v>
      </c>
      <c r="D11" s="136">
        <v>47751.85</v>
      </c>
      <c r="E11" s="135">
        <v>44048.86</v>
      </c>
      <c r="F11" s="106">
        <f t="shared" si="0"/>
        <v>120.40938610672075</v>
      </c>
      <c r="G11" s="106">
        <f t="shared" si="1"/>
        <v>92.245347562450462</v>
      </c>
    </row>
    <row r="12" spans="2:8" x14ac:dyDescent="0.25">
      <c r="B12" s="17"/>
      <c r="C12" s="123"/>
      <c r="D12" s="123"/>
      <c r="E12" s="148"/>
      <c r="F12" s="104"/>
      <c r="G12" s="104"/>
    </row>
    <row r="13" spans="2:8" x14ac:dyDescent="0.25">
      <c r="B13" s="7" t="s">
        <v>12</v>
      </c>
      <c r="C13" s="37"/>
      <c r="D13" s="37"/>
      <c r="E13" s="58"/>
      <c r="F13" s="20"/>
      <c r="G13" s="20"/>
    </row>
    <row r="14" spans="2:8" s="48" customFormat="1" x14ac:dyDescent="0.25"/>
    <row r="15" spans="2:8" s="48" customFormat="1" x14ac:dyDescent="0.25">
      <c r="B15" s="55"/>
      <c r="C15" s="55"/>
      <c r="D15" s="55"/>
      <c r="E15" s="55"/>
      <c r="F15" s="55"/>
      <c r="G15" s="55"/>
    </row>
    <row r="16" spans="2:8" s="48" customFormat="1" x14ac:dyDescent="0.25">
      <c r="B16" s="55"/>
      <c r="C16" s="55"/>
      <c r="D16" s="55"/>
      <c r="E16" s="55"/>
      <c r="F16" s="55"/>
      <c r="G16" s="55"/>
    </row>
    <row r="17" spans="2:7" s="48" customFormat="1" x14ac:dyDescent="0.25">
      <c r="B17" s="55"/>
      <c r="C17" s="55"/>
      <c r="D17" s="55"/>
      <c r="E17" s="55"/>
      <c r="F17" s="55"/>
      <c r="G17" s="55"/>
    </row>
    <row r="18" spans="2:7" s="48" customFormat="1" x14ac:dyDescent="0.25"/>
    <row r="19" spans="2:7" s="48" customFormat="1" x14ac:dyDescent="0.25"/>
    <row r="20" spans="2:7" s="48" customFormat="1" x14ac:dyDescent="0.25"/>
    <row r="21" spans="2:7" s="48" customFormat="1" x14ac:dyDescent="0.25"/>
    <row r="22" spans="2:7" s="48" customFormat="1" x14ac:dyDescent="0.25"/>
    <row r="23" spans="2:7" s="48" customFormat="1" x14ac:dyDescent="0.25"/>
    <row r="24" spans="2:7" s="48" customFormat="1" x14ac:dyDescent="0.25"/>
    <row r="25" spans="2:7" s="48" customFormat="1" x14ac:dyDescent="0.25"/>
    <row r="26" spans="2:7" s="48" customFormat="1" x14ac:dyDescent="0.25"/>
    <row r="27" spans="2:7" s="48" customFormat="1" x14ac:dyDescent="0.25"/>
    <row r="28" spans="2:7" s="48" customFormat="1" x14ac:dyDescent="0.25"/>
    <row r="29" spans="2:7" s="48" customFormat="1" x14ac:dyDescent="0.25"/>
    <row r="30" spans="2:7" s="48" customFormat="1" x14ac:dyDescent="0.25"/>
    <row r="31" spans="2:7" s="48" customFormat="1" x14ac:dyDescent="0.25"/>
    <row r="32" spans="2:7" s="48" customFormat="1" x14ac:dyDescent="0.25"/>
    <row r="33" s="48" customFormat="1" x14ac:dyDescent="0.25"/>
    <row r="34" s="48" customFormat="1" x14ac:dyDescent="0.25"/>
    <row r="35" s="48" customFormat="1" x14ac:dyDescent="0.25"/>
    <row r="36" s="48" customFormat="1" x14ac:dyDescent="0.25"/>
    <row r="37" s="48" customFormat="1" x14ac:dyDescent="0.25"/>
    <row r="38" s="48" customFormat="1" x14ac:dyDescent="0.25"/>
    <row r="39" s="48" customFormat="1" x14ac:dyDescent="0.25"/>
    <row r="40" s="48" customFormat="1" x14ac:dyDescent="0.25"/>
    <row r="41" s="48" customFormat="1" x14ac:dyDescent="0.25"/>
    <row r="42" s="48" customFormat="1" x14ac:dyDescent="0.25"/>
    <row r="43" s="48" customFormat="1" x14ac:dyDescent="0.25"/>
    <row r="44" s="48" customFormat="1" x14ac:dyDescent="0.25"/>
    <row r="45" s="48" customFormat="1" x14ac:dyDescent="0.25"/>
    <row r="46" s="48" customFormat="1" x14ac:dyDescent="0.25"/>
    <row r="47" s="48" customFormat="1" x14ac:dyDescent="0.25"/>
    <row r="48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</sheetData>
  <mergeCells count="1">
    <mergeCell ref="B2:G2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28"/>
  <sheetViews>
    <sheetView topLeftCell="A4" zoomScale="110" zoomScaleNormal="110" workbookViewId="0">
      <pane ySplit="4" topLeftCell="A8" activePane="bottomLeft" state="frozen"/>
      <selection activeCell="A4" sqref="A4"/>
      <selection pane="bottomLeft" activeCell="J17" sqref="J17"/>
    </sheetView>
  </sheetViews>
  <sheetFormatPr defaultRowHeight="15" x14ac:dyDescent="0.25"/>
  <cols>
    <col min="1" max="1" width="6" style="48" customWidth="1"/>
    <col min="2" max="2" width="7.42578125" bestFit="1" customWidth="1"/>
    <col min="3" max="3" width="8.42578125" bestFit="1" customWidth="1"/>
    <col min="4" max="4" width="26.140625" customWidth="1"/>
    <col min="5" max="5" width="25.28515625" customWidth="1"/>
    <col min="6" max="7" width="24.28515625" customWidth="1"/>
    <col min="8" max="8" width="9.28515625" bestFit="1" customWidth="1"/>
    <col min="9" max="9" width="24.28515625" style="48" customWidth="1"/>
    <col min="10" max="21" width="9.140625" style="48"/>
  </cols>
  <sheetData>
    <row r="1" spans="1:21" s="48" customFormat="1" ht="18" x14ac:dyDescent="0.25">
      <c r="B1" s="46"/>
      <c r="C1" s="46"/>
      <c r="D1" s="46"/>
      <c r="E1" s="46"/>
      <c r="F1" s="46"/>
      <c r="G1" s="46"/>
      <c r="H1" s="35"/>
      <c r="I1" s="35"/>
    </row>
    <row r="2" spans="1:21" ht="18" customHeight="1" x14ac:dyDescent="0.25">
      <c r="B2" s="153" t="s">
        <v>8</v>
      </c>
      <c r="C2" s="153"/>
      <c r="D2" s="153"/>
      <c r="E2" s="153"/>
      <c r="F2" s="153"/>
      <c r="G2" s="153"/>
      <c r="H2" s="153"/>
      <c r="I2" s="52"/>
    </row>
    <row r="3" spans="1:21" ht="18" x14ac:dyDescent="0.25">
      <c r="B3" s="34"/>
      <c r="C3" s="34"/>
      <c r="D3" s="34"/>
      <c r="E3" s="34"/>
      <c r="F3" s="34"/>
      <c r="G3" s="34"/>
      <c r="H3" s="35"/>
      <c r="I3" s="35"/>
    </row>
    <row r="4" spans="1:21" ht="15.75" x14ac:dyDescent="0.25">
      <c r="B4" s="192" t="s">
        <v>45</v>
      </c>
      <c r="C4" s="192"/>
      <c r="D4" s="192"/>
      <c r="E4" s="192"/>
      <c r="F4" s="192"/>
      <c r="G4" s="192"/>
      <c r="H4" s="192"/>
    </row>
    <row r="5" spans="1:21" ht="18" x14ac:dyDescent="0.25">
      <c r="B5" s="34"/>
      <c r="C5" s="34"/>
      <c r="D5" s="34"/>
      <c r="E5" s="34"/>
      <c r="F5" s="34"/>
      <c r="G5" s="34"/>
      <c r="H5" s="35"/>
    </row>
    <row r="6" spans="1:21" ht="25.5" x14ac:dyDescent="0.25">
      <c r="B6" s="182" t="s">
        <v>7</v>
      </c>
      <c r="C6" s="183"/>
      <c r="D6" s="183"/>
      <c r="E6" s="184"/>
      <c r="F6" s="138" t="s">
        <v>216</v>
      </c>
      <c r="G6" s="134" t="s">
        <v>220</v>
      </c>
      <c r="H6" s="23" t="s">
        <v>42</v>
      </c>
    </row>
    <row r="7" spans="1:21" s="26" customFormat="1" ht="11.25" x14ac:dyDescent="0.2">
      <c r="A7" s="57"/>
      <c r="B7" s="179">
        <v>1</v>
      </c>
      <c r="C7" s="180"/>
      <c r="D7" s="180"/>
      <c r="E7" s="181"/>
      <c r="F7" s="85">
        <v>2</v>
      </c>
      <c r="G7" s="25">
        <v>3</v>
      </c>
      <c r="H7" s="25" t="s">
        <v>208</v>
      </c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26" customFormat="1" ht="28.5" customHeight="1" x14ac:dyDescent="0.25">
      <c r="A8" s="57"/>
      <c r="B8" s="197" t="s">
        <v>201</v>
      </c>
      <c r="C8" s="198"/>
      <c r="D8" s="198"/>
      <c r="E8" s="199"/>
      <c r="F8" s="203">
        <f>F9+F61</f>
        <v>714220.70000000007</v>
      </c>
      <c r="G8" s="204">
        <f>G9+G61</f>
        <v>385783.12</v>
      </c>
      <c r="H8" s="74">
        <f>G8/F8*100</f>
        <v>54.014553204632676</v>
      </c>
      <c r="I8" s="205"/>
      <c r="J8" s="108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ht="24.75" customHeight="1" x14ac:dyDescent="0.25">
      <c r="B9" s="68" t="s">
        <v>141</v>
      </c>
      <c r="C9" s="69"/>
      <c r="D9" s="70"/>
      <c r="E9" s="70"/>
      <c r="F9" s="86">
        <f>F11+F42+F49</f>
        <v>634264.82000000007</v>
      </c>
      <c r="G9" s="86">
        <f>G11+G42+G49</f>
        <v>372039.9</v>
      </c>
      <c r="H9" s="74">
        <f t="shared" ref="H9:H75" si="0">G9/F9*100</f>
        <v>58.656871431084568</v>
      </c>
      <c r="I9" s="90"/>
      <c r="J9" s="90"/>
    </row>
    <row r="10" spans="1:21" ht="9.75" customHeight="1" x14ac:dyDescent="0.25">
      <c r="B10" s="194" t="s">
        <v>143</v>
      </c>
      <c r="C10" s="195"/>
      <c r="D10" s="195"/>
      <c r="E10" s="196"/>
      <c r="F10" s="87"/>
      <c r="G10" s="1"/>
      <c r="H10" s="103" t="e">
        <f t="shared" si="0"/>
        <v>#DIV/0!</v>
      </c>
      <c r="I10" s="90"/>
      <c r="J10" s="90"/>
    </row>
    <row r="11" spans="1:21" ht="24" customHeight="1" x14ac:dyDescent="0.25">
      <c r="B11" s="186" t="s">
        <v>142</v>
      </c>
      <c r="C11" s="187"/>
      <c r="D11" s="188"/>
      <c r="E11" s="73" t="s">
        <v>209</v>
      </c>
      <c r="F11" s="146">
        <f>F12+F16+F23+F32+F37</f>
        <v>66565.63</v>
      </c>
      <c r="G11" s="146">
        <f>G12+G16+G23+G32+G37</f>
        <v>53962.89</v>
      </c>
      <c r="H11" s="103">
        <f t="shared" si="0"/>
        <v>81.067196389488089</v>
      </c>
      <c r="I11" s="90"/>
      <c r="J11" s="90"/>
    </row>
    <row r="12" spans="1:21" ht="23.25" customHeight="1" x14ac:dyDescent="0.25">
      <c r="B12" s="193" t="s">
        <v>145</v>
      </c>
      <c r="C12" s="193"/>
      <c r="D12" s="193"/>
      <c r="E12" s="72">
        <v>451</v>
      </c>
      <c r="F12" s="86">
        <f>F13+F14+F15</f>
        <v>2650</v>
      </c>
      <c r="G12" s="71">
        <f>G13+G14+G15</f>
        <v>917.95</v>
      </c>
      <c r="H12" s="103">
        <f t="shared" si="0"/>
        <v>34.63962264150944</v>
      </c>
      <c r="I12" s="90"/>
      <c r="J12" s="90"/>
    </row>
    <row r="13" spans="1:21" s="144" customFormat="1" ht="15" customHeight="1" x14ac:dyDescent="0.25">
      <c r="A13" s="141"/>
      <c r="B13" s="189" t="s">
        <v>144</v>
      </c>
      <c r="C13" s="190"/>
      <c r="D13" s="191"/>
      <c r="E13" s="142">
        <v>451</v>
      </c>
      <c r="F13" s="140">
        <v>2400</v>
      </c>
      <c r="G13" s="136">
        <v>805.7</v>
      </c>
      <c r="H13" s="143">
        <f t="shared" si="0"/>
        <v>33.570833333333333</v>
      </c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</row>
    <row r="14" spans="1:21" s="144" customFormat="1" ht="15" customHeight="1" x14ac:dyDescent="0.25">
      <c r="A14" s="141"/>
      <c r="B14" s="189" t="s">
        <v>146</v>
      </c>
      <c r="C14" s="190"/>
      <c r="D14" s="191"/>
      <c r="E14" s="142">
        <v>451</v>
      </c>
      <c r="F14" s="140">
        <v>200</v>
      </c>
      <c r="G14" s="136">
        <v>81.25</v>
      </c>
      <c r="H14" s="143">
        <f t="shared" si="0"/>
        <v>40.625</v>
      </c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</row>
    <row r="15" spans="1:21" s="144" customFormat="1" ht="15" customHeight="1" x14ac:dyDescent="0.25">
      <c r="A15" s="141"/>
      <c r="B15" s="189" t="s">
        <v>147</v>
      </c>
      <c r="C15" s="190"/>
      <c r="D15" s="191"/>
      <c r="E15" s="142">
        <v>451</v>
      </c>
      <c r="F15" s="140">
        <v>50</v>
      </c>
      <c r="G15" s="136">
        <v>31</v>
      </c>
      <c r="H15" s="143">
        <f t="shared" si="0"/>
        <v>62</v>
      </c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</row>
    <row r="16" spans="1:21" ht="15" customHeight="1" x14ac:dyDescent="0.25">
      <c r="B16" s="186" t="s">
        <v>148</v>
      </c>
      <c r="C16" s="187"/>
      <c r="D16" s="188"/>
      <c r="E16" s="72">
        <v>451</v>
      </c>
      <c r="F16" s="71">
        <f>F17+F18+F19+F20+F21+F22</f>
        <v>10475</v>
      </c>
      <c r="G16" s="137">
        <f>G17+G18+G19+G20+G21+G22</f>
        <v>7942.04</v>
      </c>
      <c r="H16" s="103">
        <f t="shared" si="0"/>
        <v>75.818997613365156</v>
      </c>
    </row>
    <row r="17" spans="1:21" s="144" customFormat="1" ht="15" customHeight="1" x14ac:dyDescent="0.25">
      <c r="A17" s="141"/>
      <c r="B17" s="189" t="s">
        <v>149</v>
      </c>
      <c r="C17" s="190"/>
      <c r="D17" s="191"/>
      <c r="E17" s="142">
        <v>451</v>
      </c>
      <c r="F17" s="140">
        <v>2200</v>
      </c>
      <c r="G17" s="136">
        <v>1168.46</v>
      </c>
      <c r="H17" s="143">
        <f t="shared" si="0"/>
        <v>53.11181818181818</v>
      </c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</row>
    <row r="18" spans="1:21" s="144" customFormat="1" ht="15" customHeight="1" x14ac:dyDescent="0.25">
      <c r="A18" s="141"/>
      <c r="B18" s="189" t="s">
        <v>150</v>
      </c>
      <c r="C18" s="190"/>
      <c r="D18" s="191"/>
      <c r="E18" s="142">
        <v>451</v>
      </c>
      <c r="F18" s="140">
        <v>50</v>
      </c>
      <c r="G18" s="136">
        <v>24.53</v>
      </c>
      <c r="H18" s="143">
        <f t="shared" si="0"/>
        <v>49.06</v>
      </c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</row>
    <row r="19" spans="1:21" s="144" customFormat="1" ht="15" customHeight="1" x14ac:dyDescent="0.25">
      <c r="A19" s="141"/>
      <c r="B19" s="189" t="s">
        <v>151</v>
      </c>
      <c r="C19" s="190"/>
      <c r="D19" s="191"/>
      <c r="E19" s="142">
        <v>451</v>
      </c>
      <c r="F19" s="140">
        <v>7800</v>
      </c>
      <c r="G19" s="136">
        <v>6592.77</v>
      </c>
      <c r="H19" s="143">
        <f t="shared" si="0"/>
        <v>84.52269230769231</v>
      </c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</row>
    <row r="20" spans="1:21" s="144" customFormat="1" ht="15" customHeight="1" x14ac:dyDescent="0.25">
      <c r="A20" s="141"/>
      <c r="B20" s="189" t="s">
        <v>152</v>
      </c>
      <c r="C20" s="190"/>
      <c r="D20" s="191"/>
      <c r="E20" s="142">
        <v>451</v>
      </c>
      <c r="F20" s="140">
        <v>365</v>
      </c>
      <c r="G20" s="136">
        <v>156.28</v>
      </c>
      <c r="H20" s="143">
        <f t="shared" si="0"/>
        <v>42.816438356164383</v>
      </c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</row>
    <row r="21" spans="1:21" s="144" customFormat="1" ht="15" customHeight="1" x14ac:dyDescent="0.25">
      <c r="A21" s="141"/>
      <c r="B21" s="189" t="s">
        <v>221</v>
      </c>
      <c r="C21" s="190"/>
      <c r="D21" s="191"/>
      <c r="E21" s="142">
        <v>451</v>
      </c>
      <c r="F21" s="140">
        <v>10</v>
      </c>
      <c r="G21" s="140">
        <v>0</v>
      </c>
      <c r="H21" s="143">
        <f t="shared" si="0"/>
        <v>0</v>
      </c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</row>
    <row r="22" spans="1:21" s="144" customFormat="1" ht="15" customHeight="1" x14ac:dyDescent="0.25">
      <c r="A22" s="141"/>
      <c r="B22" s="189" t="s">
        <v>222</v>
      </c>
      <c r="C22" s="190"/>
      <c r="D22" s="191"/>
      <c r="E22" s="142">
        <v>451</v>
      </c>
      <c r="F22" s="140">
        <v>50</v>
      </c>
      <c r="G22" s="140">
        <v>0</v>
      </c>
      <c r="H22" s="143">
        <f t="shared" si="0"/>
        <v>0</v>
      </c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</row>
    <row r="23" spans="1:21" ht="15" customHeight="1" x14ac:dyDescent="0.25">
      <c r="B23" s="186" t="s">
        <v>153</v>
      </c>
      <c r="C23" s="187"/>
      <c r="D23" s="188"/>
      <c r="E23" s="72">
        <v>451</v>
      </c>
      <c r="F23" s="71">
        <f>F24+F25+F26+F27+F28+F29+F30+F31</f>
        <v>53129.63</v>
      </c>
      <c r="G23" s="137">
        <f>G24+G25+G26+G27+G28+G29+G30+G31</f>
        <v>44929.4</v>
      </c>
      <c r="H23" s="103">
        <f>G23/F23*100</f>
        <v>84.565618092954921</v>
      </c>
    </row>
    <row r="24" spans="1:21" s="144" customFormat="1" ht="15" customHeight="1" x14ac:dyDescent="0.25">
      <c r="A24" s="141"/>
      <c r="B24" s="189" t="s">
        <v>154</v>
      </c>
      <c r="C24" s="190"/>
      <c r="D24" s="191"/>
      <c r="E24" s="142">
        <v>451</v>
      </c>
      <c r="F24" s="140">
        <v>1200</v>
      </c>
      <c r="G24" s="136">
        <v>547.33000000000004</v>
      </c>
      <c r="H24" s="143">
        <f t="shared" si="0"/>
        <v>45.610833333333339</v>
      </c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</row>
    <row r="25" spans="1:21" s="144" customFormat="1" ht="15" customHeight="1" x14ac:dyDescent="0.25">
      <c r="A25" s="141"/>
      <c r="B25" s="189" t="s">
        <v>155</v>
      </c>
      <c r="C25" s="190"/>
      <c r="D25" s="191"/>
      <c r="E25" s="142">
        <v>451</v>
      </c>
      <c r="F25" s="140">
        <v>1800</v>
      </c>
      <c r="G25" s="136">
        <v>1301.01</v>
      </c>
      <c r="H25" s="143">
        <f t="shared" si="0"/>
        <v>72.278333333333336</v>
      </c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</row>
    <row r="26" spans="1:21" s="144" customFormat="1" ht="15.75" customHeight="1" x14ac:dyDescent="0.25">
      <c r="A26" s="141"/>
      <c r="B26" s="189" t="s">
        <v>156</v>
      </c>
      <c r="C26" s="190"/>
      <c r="D26" s="191"/>
      <c r="E26" s="142">
        <v>451</v>
      </c>
      <c r="F26" s="140">
        <v>2600</v>
      </c>
      <c r="G26" s="136">
        <v>1084.53</v>
      </c>
      <c r="H26" s="143">
        <f t="shared" si="0"/>
        <v>41.712692307692308</v>
      </c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</row>
    <row r="27" spans="1:21" s="141" customFormat="1" x14ac:dyDescent="0.25">
      <c r="B27" s="189" t="s">
        <v>157</v>
      </c>
      <c r="C27" s="190"/>
      <c r="D27" s="191"/>
      <c r="E27" s="142">
        <v>451</v>
      </c>
      <c r="F27" s="140">
        <v>39859.629999999997</v>
      </c>
      <c r="G27" s="136">
        <v>37602.44</v>
      </c>
      <c r="H27" s="143">
        <f t="shared" si="0"/>
        <v>94.337152652947367</v>
      </c>
    </row>
    <row r="28" spans="1:21" s="141" customFormat="1" x14ac:dyDescent="0.25">
      <c r="B28" s="189" t="s">
        <v>158</v>
      </c>
      <c r="C28" s="190"/>
      <c r="D28" s="191"/>
      <c r="E28" s="142">
        <v>451</v>
      </c>
      <c r="F28" s="140">
        <v>600</v>
      </c>
      <c r="G28" s="136">
        <v>30</v>
      </c>
      <c r="H28" s="143">
        <f t="shared" si="0"/>
        <v>5</v>
      </c>
    </row>
    <row r="29" spans="1:21" s="141" customFormat="1" x14ac:dyDescent="0.25">
      <c r="B29" s="189" t="s">
        <v>159</v>
      </c>
      <c r="C29" s="190"/>
      <c r="D29" s="191"/>
      <c r="E29" s="142">
        <v>451</v>
      </c>
      <c r="F29" s="140">
        <v>1260</v>
      </c>
      <c r="G29" s="136">
        <v>1120.99</v>
      </c>
      <c r="H29" s="143">
        <f t="shared" si="0"/>
        <v>88.967460317460322</v>
      </c>
    </row>
    <row r="30" spans="1:21" s="141" customFormat="1" x14ac:dyDescent="0.25">
      <c r="B30" s="189" t="s">
        <v>160</v>
      </c>
      <c r="C30" s="190"/>
      <c r="D30" s="191"/>
      <c r="E30" s="142">
        <v>451</v>
      </c>
      <c r="F30" s="140">
        <v>5800</v>
      </c>
      <c r="G30" s="136">
        <v>3243.1</v>
      </c>
      <c r="H30" s="143">
        <f t="shared" si="0"/>
        <v>55.915517241379305</v>
      </c>
    </row>
    <row r="31" spans="1:21" s="141" customFormat="1" x14ac:dyDescent="0.25">
      <c r="B31" s="189" t="s">
        <v>161</v>
      </c>
      <c r="C31" s="190"/>
      <c r="D31" s="191"/>
      <c r="E31" s="142">
        <v>451</v>
      </c>
      <c r="F31" s="140">
        <v>10</v>
      </c>
      <c r="G31" s="136">
        <v>0</v>
      </c>
      <c r="H31" s="143">
        <f t="shared" si="0"/>
        <v>0</v>
      </c>
    </row>
    <row r="32" spans="1:21" ht="24.75" customHeight="1" x14ac:dyDescent="0.25">
      <c r="B32" s="186" t="s">
        <v>165</v>
      </c>
      <c r="C32" s="187"/>
      <c r="D32" s="188"/>
      <c r="E32" s="72">
        <v>451</v>
      </c>
      <c r="F32" s="71">
        <f>F33+F34+F35+F36</f>
        <v>291</v>
      </c>
      <c r="G32" s="71">
        <f>G33+G34+G35+G36</f>
        <v>164.87</v>
      </c>
      <c r="H32" s="103">
        <f t="shared" si="0"/>
        <v>56.656357388316145</v>
      </c>
    </row>
    <row r="33" spans="1:21" s="144" customFormat="1" ht="15" customHeight="1" x14ac:dyDescent="0.25">
      <c r="A33" s="141"/>
      <c r="B33" s="189" t="s">
        <v>162</v>
      </c>
      <c r="C33" s="190"/>
      <c r="D33" s="191"/>
      <c r="E33" s="142">
        <v>451</v>
      </c>
      <c r="F33" s="140">
        <v>80</v>
      </c>
      <c r="G33" s="136">
        <v>39.869999999999997</v>
      </c>
      <c r="H33" s="143">
        <f t="shared" si="0"/>
        <v>49.837499999999999</v>
      </c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</row>
    <row r="34" spans="1:21" s="141" customFormat="1" x14ac:dyDescent="0.25">
      <c r="B34" s="189" t="s">
        <v>163</v>
      </c>
      <c r="C34" s="190"/>
      <c r="D34" s="191"/>
      <c r="E34" s="142">
        <v>451</v>
      </c>
      <c r="F34" s="140">
        <v>5</v>
      </c>
      <c r="G34" s="136">
        <v>0</v>
      </c>
      <c r="H34" s="143">
        <f t="shared" si="0"/>
        <v>0</v>
      </c>
    </row>
    <row r="35" spans="1:21" s="141" customFormat="1" x14ac:dyDescent="0.25">
      <c r="B35" s="189" t="s">
        <v>164</v>
      </c>
      <c r="C35" s="190"/>
      <c r="D35" s="191"/>
      <c r="E35" s="142">
        <v>451</v>
      </c>
      <c r="F35" s="140">
        <v>134</v>
      </c>
      <c r="G35" s="136">
        <v>125</v>
      </c>
      <c r="H35" s="143">
        <f t="shared" si="0"/>
        <v>93.28358208955224</v>
      </c>
    </row>
    <row r="36" spans="1:21" s="141" customFormat="1" x14ac:dyDescent="0.25">
      <c r="B36" s="189" t="s">
        <v>166</v>
      </c>
      <c r="C36" s="190"/>
      <c r="D36" s="191"/>
      <c r="E36" s="142">
        <v>451</v>
      </c>
      <c r="F36" s="140">
        <v>72</v>
      </c>
      <c r="G36" s="136">
        <v>0</v>
      </c>
      <c r="H36" s="143">
        <f t="shared" si="0"/>
        <v>0</v>
      </c>
    </row>
    <row r="37" spans="1:21" ht="15" customHeight="1" x14ac:dyDescent="0.25">
      <c r="B37" s="186" t="s">
        <v>167</v>
      </c>
      <c r="C37" s="187"/>
      <c r="D37" s="188"/>
      <c r="E37" s="72">
        <v>451</v>
      </c>
      <c r="F37" s="71">
        <f>F38+F39</f>
        <v>20</v>
      </c>
      <c r="G37" s="71">
        <f>G38+G39</f>
        <v>8.6300000000000008</v>
      </c>
      <c r="H37" s="103">
        <f t="shared" si="0"/>
        <v>43.150000000000006</v>
      </c>
    </row>
    <row r="38" spans="1:21" s="144" customFormat="1" ht="15" customHeight="1" x14ac:dyDescent="0.25">
      <c r="A38" s="141"/>
      <c r="B38" s="189" t="s">
        <v>168</v>
      </c>
      <c r="C38" s="190"/>
      <c r="D38" s="191"/>
      <c r="E38" s="142">
        <v>451</v>
      </c>
      <c r="F38" s="140">
        <v>10</v>
      </c>
      <c r="G38" s="136">
        <v>0</v>
      </c>
      <c r="H38" s="143">
        <f t="shared" si="0"/>
        <v>0</v>
      </c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</row>
    <row r="39" spans="1:21" s="141" customFormat="1" x14ac:dyDescent="0.25">
      <c r="B39" s="189" t="s">
        <v>169</v>
      </c>
      <c r="C39" s="190"/>
      <c r="D39" s="191"/>
      <c r="E39" s="142">
        <v>451</v>
      </c>
      <c r="F39" s="140">
        <v>10</v>
      </c>
      <c r="G39" s="136">
        <v>8.6300000000000008</v>
      </c>
      <c r="H39" s="143">
        <f t="shared" si="0"/>
        <v>86.300000000000011</v>
      </c>
    </row>
    <row r="40" spans="1:21" s="48" customFormat="1" x14ac:dyDescent="0.25">
      <c r="B40" s="118"/>
      <c r="C40" s="119"/>
      <c r="D40" s="119"/>
      <c r="E40" s="119"/>
      <c r="F40" s="119"/>
      <c r="G40" s="119"/>
      <c r="H40" s="103" t="e">
        <f t="shared" si="0"/>
        <v>#DIV/0!</v>
      </c>
    </row>
    <row r="41" spans="1:21" ht="9.75" customHeight="1" x14ac:dyDescent="0.25">
      <c r="B41" s="194" t="s">
        <v>143</v>
      </c>
      <c r="C41" s="195"/>
      <c r="D41" s="195"/>
      <c r="E41" s="196"/>
      <c r="F41" s="27"/>
      <c r="G41" s="1"/>
      <c r="H41" s="103" t="e">
        <f t="shared" si="0"/>
        <v>#DIV/0!</v>
      </c>
    </row>
    <row r="42" spans="1:21" ht="24" customHeight="1" x14ac:dyDescent="0.25">
      <c r="B42" s="186" t="s">
        <v>173</v>
      </c>
      <c r="C42" s="187"/>
      <c r="D42" s="188"/>
      <c r="E42" s="73" t="s">
        <v>170</v>
      </c>
      <c r="F42" s="147">
        <f>F43+F45</f>
        <v>3670.3</v>
      </c>
      <c r="G42" s="147">
        <f>G43+G45</f>
        <v>3670.3</v>
      </c>
      <c r="H42" s="103">
        <f t="shared" si="0"/>
        <v>100</v>
      </c>
    </row>
    <row r="43" spans="1:21" ht="15" customHeight="1" x14ac:dyDescent="0.25">
      <c r="B43" s="186" t="s">
        <v>153</v>
      </c>
      <c r="C43" s="187"/>
      <c r="D43" s="188"/>
      <c r="E43" s="72">
        <v>451</v>
      </c>
      <c r="F43" s="71">
        <f>F44</f>
        <v>3075.3</v>
      </c>
      <c r="G43" s="137">
        <f>G44</f>
        <v>3075.3</v>
      </c>
      <c r="H43" s="103">
        <f t="shared" si="0"/>
        <v>100</v>
      </c>
    </row>
    <row r="44" spans="1:21" s="144" customFormat="1" ht="15" customHeight="1" x14ac:dyDescent="0.25">
      <c r="A44" s="141"/>
      <c r="B44" s="189" t="s">
        <v>155</v>
      </c>
      <c r="C44" s="190"/>
      <c r="D44" s="191"/>
      <c r="E44" s="142">
        <v>451</v>
      </c>
      <c r="F44" s="140">
        <v>3075.3</v>
      </c>
      <c r="G44" s="140">
        <v>3075.3</v>
      </c>
      <c r="H44" s="143">
        <f t="shared" si="0"/>
        <v>100</v>
      </c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</row>
    <row r="45" spans="1:21" s="144" customFormat="1" ht="15" customHeight="1" x14ac:dyDescent="0.25">
      <c r="A45" s="141"/>
      <c r="B45" s="200" t="s">
        <v>210</v>
      </c>
      <c r="C45" s="201"/>
      <c r="D45" s="202"/>
      <c r="E45" s="145">
        <v>451</v>
      </c>
      <c r="F45" s="139">
        <f>F46</f>
        <v>595</v>
      </c>
      <c r="G45" s="139">
        <f>G46</f>
        <v>595</v>
      </c>
      <c r="H45" s="143">
        <f>G45/F45*100</f>
        <v>100</v>
      </c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</row>
    <row r="46" spans="1:21" s="144" customFormat="1" ht="15" customHeight="1" x14ac:dyDescent="0.25">
      <c r="A46" s="141"/>
      <c r="B46" s="189" t="s">
        <v>211</v>
      </c>
      <c r="C46" s="190"/>
      <c r="D46" s="191"/>
      <c r="E46" s="142">
        <v>451</v>
      </c>
      <c r="F46" s="140">
        <v>595</v>
      </c>
      <c r="G46" s="136">
        <v>595</v>
      </c>
      <c r="H46" s="143">
        <f t="shared" ref="H46" si="1">G46/F46*100</f>
        <v>100</v>
      </c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</row>
    <row r="47" spans="1:21" s="48" customFormat="1" x14ac:dyDescent="0.25">
      <c r="B47" s="118"/>
      <c r="C47" s="119"/>
      <c r="D47" s="119"/>
      <c r="E47" s="119"/>
      <c r="F47" s="119"/>
      <c r="G47" s="119"/>
      <c r="H47" s="103" t="e">
        <f t="shared" si="0"/>
        <v>#DIV/0!</v>
      </c>
    </row>
    <row r="48" spans="1:21" ht="9.75" customHeight="1" x14ac:dyDescent="0.25">
      <c r="B48" s="194" t="s">
        <v>143</v>
      </c>
      <c r="C48" s="195"/>
      <c r="D48" s="195"/>
      <c r="E48" s="196"/>
      <c r="F48" s="27"/>
      <c r="G48" s="1"/>
      <c r="H48" s="103" t="e">
        <f t="shared" si="0"/>
        <v>#DIV/0!</v>
      </c>
    </row>
    <row r="49" spans="1:21" ht="24" customHeight="1" x14ac:dyDescent="0.25">
      <c r="B49" s="186" t="s">
        <v>174</v>
      </c>
      <c r="C49" s="187"/>
      <c r="D49" s="188"/>
      <c r="E49" s="73" t="s">
        <v>175</v>
      </c>
      <c r="F49" s="147">
        <f>F50+F52+F54+F56+F58</f>
        <v>564028.89</v>
      </c>
      <c r="G49" s="147">
        <f>G50+G52+G54+G56+G58</f>
        <v>314406.71000000002</v>
      </c>
      <c r="H49" s="103">
        <f t="shared" si="0"/>
        <v>55.743015220372847</v>
      </c>
    </row>
    <row r="50" spans="1:21" ht="15" customHeight="1" x14ac:dyDescent="0.25">
      <c r="B50" s="186" t="s">
        <v>176</v>
      </c>
      <c r="C50" s="187"/>
      <c r="D50" s="188"/>
      <c r="E50" s="72">
        <v>51035</v>
      </c>
      <c r="F50" s="71">
        <f>F51</f>
        <v>429257.52</v>
      </c>
      <c r="G50" s="71">
        <f>G51</f>
        <v>240237.11</v>
      </c>
      <c r="H50" s="103">
        <f t="shared" si="0"/>
        <v>55.965731246828241</v>
      </c>
    </row>
    <row r="51" spans="1:21" s="144" customFormat="1" ht="15" customHeight="1" x14ac:dyDescent="0.25">
      <c r="A51" s="141"/>
      <c r="B51" s="189" t="s">
        <v>177</v>
      </c>
      <c r="C51" s="190"/>
      <c r="D51" s="191"/>
      <c r="E51" s="142">
        <v>51035</v>
      </c>
      <c r="F51" s="140">
        <v>429257.52</v>
      </c>
      <c r="G51" s="136">
        <v>240237.11</v>
      </c>
      <c r="H51" s="143">
        <f t="shared" si="0"/>
        <v>55.965731246828241</v>
      </c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</row>
    <row r="52" spans="1:21" ht="15" customHeight="1" x14ac:dyDescent="0.25">
      <c r="B52" s="186" t="s">
        <v>178</v>
      </c>
      <c r="C52" s="187"/>
      <c r="D52" s="188"/>
      <c r="E52" s="72">
        <v>51035</v>
      </c>
      <c r="F52" s="71">
        <f>F53</f>
        <v>13004.82</v>
      </c>
      <c r="G52" s="71">
        <f>G53</f>
        <v>8994.25</v>
      </c>
      <c r="H52" s="103">
        <f t="shared" si="0"/>
        <v>69.160895729429555</v>
      </c>
    </row>
    <row r="53" spans="1:21" s="144" customFormat="1" ht="15" customHeight="1" x14ac:dyDescent="0.25">
      <c r="A53" s="141"/>
      <c r="B53" s="189" t="s">
        <v>179</v>
      </c>
      <c r="C53" s="190"/>
      <c r="D53" s="191"/>
      <c r="E53" s="142">
        <v>51035</v>
      </c>
      <c r="F53" s="140">
        <v>13004.82</v>
      </c>
      <c r="G53" s="136">
        <v>8994.25</v>
      </c>
      <c r="H53" s="143">
        <f t="shared" si="0"/>
        <v>69.160895729429555</v>
      </c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</row>
    <row r="54" spans="1:21" ht="15" customHeight="1" x14ac:dyDescent="0.25">
      <c r="B54" s="186" t="s">
        <v>180</v>
      </c>
      <c r="C54" s="187"/>
      <c r="D54" s="188"/>
      <c r="E54" s="72">
        <v>51035</v>
      </c>
      <c r="F54" s="71">
        <f>F55</f>
        <v>71157.429999999993</v>
      </c>
      <c r="G54" s="71">
        <f>G55</f>
        <v>39743.53</v>
      </c>
      <c r="H54" s="103">
        <f t="shared" si="0"/>
        <v>55.852958714220016</v>
      </c>
    </row>
    <row r="55" spans="1:21" s="144" customFormat="1" ht="15" customHeight="1" x14ac:dyDescent="0.25">
      <c r="A55" s="141"/>
      <c r="B55" s="189" t="s">
        <v>181</v>
      </c>
      <c r="C55" s="190"/>
      <c r="D55" s="191"/>
      <c r="E55" s="142">
        <v>51035</v>
      </c>
      <c r="F55" s="140">
        <v>71157.429999999993</v>
      </c>
      <c r="G55" s="136">
        <v>39743.53</v>
      </c>
      <c r="H55" s="143">
        <f t="shared" si="0"/>
        <v>55.852958714220016</v>
      </c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</row>
    <row r="56" spans="1:21" ht="15" customHeight="1" x14ac:dyDescent="0.25">
      <c r="B56" s="193" t="s">
        <v>145</v>
      </c>
      <c r="C56" s="193"/>
      <c r="D56" s="193"/>
      <c r="E56" s="72">
        <v>51035</v>
      </c>
      <c r="F56" s="71">
        <f>F57</f>
        <v>48621.120000000003</v>
      </c>
      <c r="G56" s="71">
        <f>G57</f>
        <v>25095.82</v>
      </c>
      <c r="H56" s="103">
        <f t="shared" si="0"/>
        <v>51.615059463870836</v>
      </c>
    </row>
    <row r="57" spans="1:21" s="144" customFormat="1" ht="15" customHeight="1" x14ac:dyDescent="0.25">
      <c r="A57" s="141"/>
      <c r="B57" s="189" t="s">
        <v>182</v>
      </c>
      <c r="C57" s="190"/>
      <c r="D57" s="191"/>
      <c r="E57" s="142">
        <v>51035</v>
      </c>
      <c r="F57" s="140">
        <v>48621.120000000003</v>
      </c>
      <c r="G57" s="136">
        <v>25095.82</v>
      </c>
      <c r="H57" s="143">
        <f t="shared" si="0"/>
        <v>51.615059463870836</v>
      </c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</row>
    <row r="58" spans="1:21" ht="25.5" customHeight="1" x14ac:dyDescent="0.25">
      <c r="B58" s="186" t="s">
        <v>165</v>
      </c>
      <c r="C58" s="187"/>
      <c r="D58" s="188"/>
      <c r="E58" s="72">
        <v>51035</v>
      </c>
      <c r="F58" s="71">
        <f>F59</f>
        <v>1988</v>
      </c>
      <c r="G58" s="71">
        <f>G59</f>
        <v>336</v>
      </c>
      <c r="H58" s="103">
        <f t="shared" si="0"/>
        <v>16.901408450704224</v>
      </c>
    </row>
    <row r="59" spans="1:21" s="144" customFormat="1" ht="15" customHeight="1" x14ac:dyDescent="0.25">
      <c r="A59" s="141"/>
      <c r="B59" s="189" t="s">
        <v>183</v>
      </c>
      <c r="C59" s="190"/>
      <c r="D59" s="191"/>
      <c r="E59" s="142">
        <v>51035</v>
      </c>
      <c r="F59" s="140">
        <v>1988</v>
      </c>
      <c r="G59" s="136">
        <v>336</v>
      </c>
      <c r="H59" s="143">
        <f t="shared" si="0"/>
        <v>16.901408450704224</v>
      </c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</row>
    <row r="60" spans="1:21" s="48" customFormat="1" x14ac:dyDescent="0.25">
      <c r="B60" s="118"/>
      <c r="C60" s="119"/>
      <c r="D60" s="119"/>
      <c r="E60" s="119"/>
      <c r="F60" s="119"/>
      <c r="G60" s="119"/>
      <c r="H60" s="103" t="e">
        <f t="shared" si="0"/>
        <v>#DIV/0!</v>
      </c>
    </row>
    <row r="61" spans="1:21" ht="24.75" customHeight="1" x14ac:dyDescent="0.25">
      <c r="B61" s="68" t="s">
        <v>184</v>
      </c>
      <c r="C61" s="69"/>
      <c r="D61" s="70"/>
      <c r="E61" s="70"/>
      <c r="F61" s="71">
        <f>F63+F72+F77+F102+F107+F115+F121+F126</f>
        <v>79955.88</v>
      </c>
      <c r="G61" s="71">
        <f>G63+G72+G77+G102+G107+G115+G121+G126</f>
        <v>13743.220000000001</v>
      </c>
      <c r="H61" s="103">
        <f t="shared" si="0"/>
        <v>17.188504460209806</v>
      </c>
    </row>
    <row r="62" spans="1:21" ht="9.75" customHeight="1" x14ac:dyDescent="0.25">
      <c r="B62" s="194" t="s">
        <v>143</v>
      </c>
      <c r="C62" s="195"/>
      <c r="D62" s="195"/>
      <c r="E62" s="196"/>
      <c r="F62" s="27"/>
      <c r="G62" s="1"/>
      <c r="H62" s="103" t="e">
        <f t="shared" si="0"/>
        <v>#DIV/0!</v>
      </c>
    </row>
    <row r="63" spans="1:21" ht="24" customHeight="1" x14ac:dyDescent="0.25">
      <c r="B63" s="186" t="s">
        <v>185</v>
      </c>
      <c r="C63" s="187"/>
      <c r="D63" s="188"/>
      <c r="E63" s="73" t="s">
        <v>186</v>
      </c>
      <c r="F63" s="147">
        <f>F64+F66+F68</f>
        <v>3000</v>
      </c>
      <c r="G63" s="147">
        <f>G64+G66+G68</f>
        <v>50</v>
      </c>
      <c r="H63" s="103">
        <f t="shared" si="0"/>
        <v>1.6666666666666667</v>
      </c>
    </row>
    <row r="64" spans="1:21" ht="15" customHeight="1" x14ac:dyDescent="0.25">
      <c r="B64" s="186" t="s">
        <v>148</v>
      </c>
      <c r="C64" s="187"/>
      <c r="D64" s="188"/>
      <c r="E64" s="72">
        <v>110</v>
      </c>
      <c r="F64" s="71">
        <f>F65</f>
        <v>300</v>
      </c>
      <c r="G64" s="71">
        <f>G65</f>
        <v>0</v>
      </c>
      <c r="H64" s="103">
        <f t="shared" si="0"/>
        <v>0</v>
      </c>
    </row>
    <row r="65" spans="1:21" s="144" customFormat="1" ht="15" customHeight="1" x14ac:dyDescent="0.25">
      <c r="A65" s="141"/>
      <c r="B65" s="189" t="s">
        <v>149</v>
      </c>
      <c r="C65" s="190"/>
      <c r="D65" s="191"/>
      <c r="E65" s="142">
        <v>110</v>
      </c>
      <c r="F65" s="140">
        <v>300</v>
      </c>
      <c r="G65" s="136">
        <v>0</v>
      </c>
      <c r="H65" s="143">
        <f t="shared" si="0"/>
        <v>0</v>
      </c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</row>
    <row r="66" spans="1:21" s="144" customFormat="1" ht="15" customHeight="1" x14ac:dyDescent="0.25">
      <c r="A66" s="141"/>
      <c r="B66" s="200" t="s">
        <v>153</v>
      </c>
      <c r="C66" s="201"/>
      <c r="D66" s="202"/>
      <c r="E66" s="145">
        <v>110</v>
      </c>
      <c r="F66" s="139">
        <f>F67</f>
        <v>2100</v>
      </c>
      <c r="G66" s="139">
        <f>G67</f>
        <v>0</v>
      </c>
      <c r="H66" s="143">
        <f t="shared" si="0"/>
        <v>0</v>
      </c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</row>
    <row r="67" spans="1:21" s="141" customFormat="1" x14ac:dyDescent="0.25">
      <c r="B67" s="189" t="s">
        <v>161</v>
      </c>
      <c r="C67" s="190"/>
      <c r="D67" s="191"/>
      <c r="E67" s="142">
        <v>110</v>
      </c>
      <c r="F67" s="140">
        <v>2100</v>
      </c>
      <c r="G67" s="136">
        <v>0</v>
      </c>
      <c r="H67" s="143">
        <f t="shared" si="0"/>
        <v>0</v>
      </c>
    </row>
    <row r="68" spans="1:21" s="144" customFormat="1" ht="24" customHeight="1" x14ac:dyDescent="0.25">
      <c r="A68" s="141"/>
      <c r="B68" s="200" t="s">
        <v>165</v>
      </c>
      <c r="C68" s="201"/>
      <c r="D68" s="202"/>
      <c r="E68" s="145">
        <v>110</v>
      </c>
      <c r="F68" s="139">
        <f>F69</f>
        <v>600</v>
      </c>
      <c r="G68" s="139">
        <f>G69</f>
        <v>50</v>
      </c>
      <c r="H68" s="143">
        <f t="shared" si="0"/>
        <v>8.3333333333333321</v>
      </c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</row>
    <row r="69" spans="1:21" s="141" customFormat="1" x14ac:dyDescent="0.25">
      <c r="B69" s="189" t="s">
        <v>166</v>
      </c>
      <c r="C69" s="190"/>
      <c r="D69" s="191"/>
      <c r="E69" s="142">
        <v>110</v>
      </c>
      <c r="F69" s="140">
        <v>600</v>
      </c>
      <c r="G69" s="136">
        <v>50</v>
      </c>
      <c r="H69" s="143">
        <f t="shared" si="0"/>
        <v>8.3333333333333321</v>
      </c>
    </row>
    <row r="70" spans="1:21" s="48" customFormat="1" x14ac:dyDescent="0.25">
      <c r="B70" s="120"/>
      <c r="C70" s="109"/>
      <c r="D70" s="109"/>
      <c r="E70" s="110"/>
      <c r="F70" s="111"/>
      <c r="G70" s="111"/>
      <c r="H70" s="103"/>
    </row>
    <row r="71" spans="1:21" ht="9.75" customHeight="1" x14ac:dyDescent="0.25">
      <c r="B71" s="194" t="s">
        <v>143</v>
      </c>
      <c r="C71" s="195"/>
      <c r="D71" s="195"/>
      <c r="E71" s="196"/>
      <c r="F71" s="27"/>
      <c r="G71" s="1"/>
      <c r="H71" s="103" t="e">
        <f t="shared" ref="H71:H74" si="2">G71/F71*100</f>
        <v>#DIV/0!</v>
      </c>
    </row>
    <row r="72" spans="1:21" ht="24" customHeight="1" x14ac:dyDescent="0.25">
      <c r="B72" s="186" t="s">
        <v>212</v>
      </c>
      <c r="C72" s="187"/>
      <c r="D72" s="188"/>
      <c r="E72" s="73" t="s">
        <v>186</v>
      </c>
      <c r="F72" s="147">
        <f>F73</f>
        <v>49532</v>
      </c>
      <c r="G72" s="147">
        <f>G73</f>
        <v>0</v>
      </c>
      <c r="H72" s="103">
        <f t="shared" si="2"/>
        <v>0</v>
      </c>
    </row>
    <row r="73" spans="1:21" ht="15" customHeight="1" x14ac:dyDescent="0.25">
      <c r="B73" s="186" t="s">
        <v>213</v>
      </c>
      <c r="C73" s="187"/>
      <c r="D73" s="188"/>
      <c r="E73" s="72">
        <v>110</v>
      </c>
      <c r="F73" s="71">
        <f>F74</f>
        <v>49532</v>
      </c>
      <c r="G73" s="71">
        <f>G74</f>
        <v>0</v>
      </c>
      <c r="H73" s="103">
        <f t="shared" si="2"/>
        <v>0</v>
      </c>
    </row>
    <row r="74" spans="1:21" s="144" customFormat="1" ht="15" customHeight="1" x14ac:dyDescent="0.25">
      <c r="A74" s="141"/>
      <c r="B74" s="189" t="s">
        <v>214</v>
      </c>
      <c r="C74" s="190"/>
      <c r="D74" s="191"/>
      <c r="E74" s="142">
        <v>110</v>
      </c>
      <c r="F74" s="140">
        <v>49532</v>
      </c>
      <c r="G74" s="136">
        <v>0</v>
      </c>
      <c r="H74" s="143">
        <f t="shared" si="2"/>
        <v>0</v>
      </c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</row>
    <row r="75" spans="1:21" x14ac:dyDescent="0.25">
      <c r="B75" s="121"/>
      <c r="C75" s="122"/>
      <c r="D75" s="122"/>
      <c r="E75" s="122"/>
      <c r="F75" s="122"/>
      <c r="G75" s="122"/>
      <c r="H75" s="103" t="e">
        <f t="shared" si="0"/>
        <v>#DIV/0!</v>
      </c>
    </row>
    <row r="76" spans="1:21" ht="9.75" customHeight="1" x14ac:dyDescent="0.25">
      <c r="B76" s="194" t="s">
        <v>143</v>
      </c>
      <c r="C76" s="195"/>
      <c r="D76" s="195"/>
      <c r="E76" s="196"/>
      <c r="F76" s="27"/>
      <c r="G76" s="1"/>
      <c r="H76" s="103" t="e">
        <f t="shared" ref="H76:H128" si="3">G76/F76*100</f>
        <v>#DIV/0!</v>
      </c>
    </row>
    <row r="77" spans="1:21" ht="24" customHeight="1" x14ac:dyDescent="0.25">
      <c r="B77" s="186" t="s">
        <v>187</v>
      </c>
      <c r="C77" s="187"/>
      <c r="D77" s="188"/>
      <c r="E77" s="73" t="s">
        <v>170</v>
      </c>
      <c r="F77" s="147">
        <f>F78+F80+F84+F88+F90+F97</f>
        <v>7203.18</v>
      </c>
      <c r="G77" s="147">
        <f>G78+G80+G84+G88+G90+G95+G97</f>
        <v>3005.09</v>
      </c>
      <c r="H77" s="103">
        <f t="shared" si="3"/>
        <v>41.718935248043223</v>
      </c>
    </row>
    <row r="78" spans="1:21" ht="15" customHeight="1" x14ac:dyDescent="0.25">
      <c r="B78" s="186" t="s">
        <v>176</v>
      </c>
      <c r="C78" s="187"/>
      <c r="D78" s="188"/>
      <c r="E78" s="72"/>
      <c r="F78" s="71">
        <f>F79</f>
        <v>800</v>
      </c>
      <c r="G78" s="71">
        <f>G79</f>
        <v>0</v>
      </c>
      <c r="H78" s="103">
        <f t="shared" si="3"/>
        <v>0</v>
      </c>
    </row>
    <row r="79" spans="1:21" s="144" customFormat="1" ht="15" customHeight="1" x14ac:dyDescent="0.25">
      <c r="A79" s="141"/>
      <c r="B79" s="189" t="s">
        <v>177</v>
      </c>
      <c r="C79" s="190"/>
      <c r="D79" s="191"/>
      <c r="E79" s="142">
        <v>5103</v>
      </c>
      <c r="F79" s="140">
        <v>800</v>
      </c>
      <c r="G79" s="136">
        <v>0</v>
      </c>
      <c r="H79" s="143">
        <f t="shared" si="3"/>
        <v>0</v>
      </c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</row>
    <row r="80" spans="1:21" s="144" customFormat="1" ht="15" customHeight="1" x14ac:dyDescent="0.25">
      <c r="A80" s="141"/>
      <c r="B80" s="200" t="s">
        <v>148</v>
      </c>
      <c r="C80" s="201"/>
      <c r="D80" s="202"/>
      <c r="E80" s="145"/>
      <c r="F80" s="139">
        <f>F81+F82+F83</f>
        <v>1900</v>
      </c>
      <c r="G80" s="139">
        <f>G81+G82+G83</f>
        <v>923.01</v>
      </c>
      <c r="H80" s="143">
        <f t="shared" si="3"/>
        <v>48.579473684210527</v>
      </c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</row>
    <row r="81" spans="1:21" s="144" customFormat="1" ht="15" customHeight="1" x14ac:dyDescent="0.25">
      <c r="A81" s="141"/>
      <c r="B81" s="189" t="s">
        <v>149</v>
      </c>
      <c r="C81" s="190"/>
      <c r="D81" s="191"/>
      <c r="E81" s="142">
        <v>42034</v>
      </c>
      <c r="F81" s="140">
        <v>1000</v>
      </c>
      <c r="G81" s="140">
        <v>286.67</v>
      </c>
      <c r="H81" s="143">
        <f t="shared" si="3"/>
        <v>28.667000000000005</v>
      </c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</row>
    <row r="82" spans="1:21" s="144" customFormat="1" ht="15" customHeight="1" x14ac:dyDescent="0.25">
      <c r="A82" s="141"/>
      <c r="B82" s="189" t="s">
        <v>150</v>
      </c>
      <c r="C82" s="190"/>
      <c r="D82" s="191"/>
      <c r="E82" s="142">
        <v>5103</v>
      </c>
      <c r="F82" s="140">
        <v>100</v>
      </c>
      <c r="G82" s="136">
        <v>0</v>
      </c>
      <c r="H82" s="143">
        <f t="shared" si="3"/>
        <v>0</v>
      </c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</row>
    <row r="83" spans="1:21" s="144" customFormat="1" ht="15" customHeight="1" x14ac:dyDescent="0.25">
      <c r="A83" s="141"/>
      <c r="B83" s="189" t="s">
        <v>150</v>
      </c>
      <c r="C83" s="190"/>
      <c r="D83" s="191"/>
      <c r="E83" s="142">
        <v>42034</v>
      </c>
      <c r="F83" s="140">
        <v>800</v>
      </c>
      <c r="G83" s="136">
        <v>636.34</v>
      </c>
      <c r="H83" s="143">
        <f t="shared" si="3"/>
        <v>79.542500000000004</v>
      </c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</row>
    <row r="84" spans="1:21" s="144" customFormat="1" ht="15" customHeight="1" x14ac:dyDescent="0.25">
      <c r="A84" s="141"/>
      <c r="B84" s="200" t="s">
        <v>153</v>
      </c>
      <c r="C84" s="201"/>
      <c r="D84" s="202"/>
      <c r="E84" s="145"/>
      <c r="F84" s="139">
        <f>F85+F86+F87</f>
        <v>833.18</v>
      </c>
      <c r="G84" s="139">
        <f>G85+G86+G87</f>
        <v>311</v>
      </c>
      <c r="H84" s="143">
        <f t="shared" si="3"/>
        <v>37.326868143738452</v>
      </c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</row>
    <row r="85" spans="1:21" s="141" customFormat="1" x14ac:dyDescent="0.25">
      <c r="B85" s="189" t="s">
        <v>157</v>
      </c>
      <c r="C85" s="190"/>
      <c r="D85" s="191"/>
      <c r="E85" s="142">
        <v>53</v>
      </c>
      <c r="F85" s="140">
        <v>800</v>
      </c>
      <c r="G85" s="136">
        <v>0</v>
      </c>
      <c r="H85" s="143">
        <f t="shared" si="3"/>
        <v>0</v>
      </c>
    </row>
    <row r="86" spans="1:21" s="141" customFormat="1" x14ac:dyDescent="0.25">
      <c r="B86" s="189" t="s">
        <v>206</v>
      </c>
      <c r="C86" s="190"/>
      <c r="D86" s="191"/>
      <c r="E86" s="142">
        <v>42034</v>
      </c>
      <c r="F86" s="140">
        <v>33.18</v>
      </c>
      <c r="G86" s="140">
        <v>0</v>
      </c>
      <c r="H86" s="143">
        <f t="shared" si="3"/>
        <v>0</v>
      </c>
    </row>
    <row r="87" spans="1:21" s="141" customFormat="1" x14ac:dyDescent="0.25">
      <c r="B87" s="189" t="s">
        <v>159</v>
      </c>
      <c r="C87" s="190"/>
      <c r="D87" s="191"/>
      <c r="E87" s="142">
        <v>42034</v>
      </c>
      <c r="F87" s="140">
        <v>0</v>
      </c>
      <c r="G87" s="140">
        <v>311</v>
      </c>
      <c r="H87" s="143" t="e">
        <f t="shared" si="3"/>
        <v>#DIV/0!</v>
      </c>
    </row>
    <row r="88" spans="1:21" s="144" customFormat="1" ht="24" customHeight="1" x14ac:dyDescent="0.25">
      <c r="A88" s="141"/>
      <c r="B88" s="200" t="s">
        <v>165</v>
      </c>
      <c r="C88" s="201"/>
      <c r="D88" s="202"/>
      <c r="E88" s="145"/>
      <c r="F88" s="139">
        <f>F89</f>
        <v>400</v>
      </c>
      <c r="G88" s="139">
        <f>G89</f>
        <v>318.5</v>
      </c>
      <c r="H88" s="143">
        <f t="shared" si="3"/>
        <v>79.625</v>
      </c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</row>
    <row r="89" spans="1:21" s="144" customFormat="1" ht="15" customHeight="1" x14ac:dyDescent="0.25">
      <c r="A89" s="141"/>
      <c r="B89" s="189" t="s">
        <v>188</v>
      </c>
      <c r="C89" s="190"/>
      <c r="D89" s="191"/>
      <c r="E89" s="142">
        <v>5103</v>
      </c>
      <c r="F89" s="140">
        <v>400</v>
      </c>
      <c r="G89" s="136">
        <v>318.5</v>
      </c>
      <c r="H89" s="143">
        <f t="shared" si="3"/>
        <v>79.625</v>
      </c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</row>
    <row r="90" spans="1:21" s="144" customFormat="1" ht="26.25" customHeight="1" x14ac:dyDescent="0.25">
      <c r="A90" s="141"/>
      <c r="B90" s="200" t="s">
        <v>165</v>
      </c>
      <c r="C90" s="201"/>
      <c r="D90" s="202"/>
      <c r="E90" s="145"/>
      <c r="F90" s="139">
        <f>F91+F92+F93+F94</f>
        <v>2670</v>
      </c>
      <c r="G90" s="139">
        <f>G91+G92+G93+G94</f>
        <v>0</v>
      </c>
      <c r="H90" s="143">
        <f t="shared" si="3"/>
        <v>0</v>
      </c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</row>
    <row r="91" spans="1:21" s="141" customFormat="1" x14ac:dyDescent="0.25">
      <c r="B91" s="189" t="s">
        <v>166</v>
      </c>
      <c r="C91" s="190"/>
      <c r="D91" s="191"/>
      <c r="E91" s="142">
        <v>31</v>
      </c>
      <c r="F91" s="140">
        <v>650</v>
      </c>
      <c r="G91" s="136">
        <v>0</v>
      </c>
      <c r="H91" s="143">
        <f t="shared" si="3"/>
        <v>0</v>
      </c>
    </row>
    <row r="92" spans="1:21" s="144" customFormat="1" ht="15" customHeight="1" x14ac:dyDescent="0.25">
      <c r="A92" s="141"/>
      <c r="B92" s="189" t="s">
        <v>166</v>
      </c>
      <c r="C92" s="190"/>
      <c r="D92" s="191"/>
      <c r="E92" s="142">
        <v>5103</v>
      </c>
      <c r="F92" s="140">
        <v>400</v>
      </c>
      <c r="G92" s="136">
        <v>0</v>
      </c>
      <c r="H92" s="143">
        <f t="shared" si="3"/>
        <v>0</v>
      </c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</row>
    <row r="93" spans="1:21" s="144" customFormat="1" ht="15" customHeight="1" x14ac:dyDescent="0.25">
      <c r="A93" s="141"/>
      <c r="B93" s="189" t="s">
        <v>166</v>
      </c>
      <c r="C93" s="190"/>
      <c r="D93" s="191"/>
      <c r="E93" s="142">
        <v>53</v>
      </c>
      <c r="F93" s="140">
        <v>1500</v>
      </c>
      <c r="G93" s="136">
        <v>0</v>
      </c>
      <c r="H93" s="143">
        <f t="shared" si="3"/>
        <v>0</v>
      </c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</row>
    <row r="94" spans="1:21" s="144" customFormat="1" ht="15" customHeight="1" x14ac:dyDescent="0.25">
      <c r="A94" s="141"/>
      <c r="B94" s="189" t="s">
        <v>166</v>
      </c>
      <c r="C94" s="190"/>
      <c r="D94" s="191"/>
      <c r="E94" s="142">
        <v>42034</v>
      </c>
      <c r="F94" s="140">
        <v>120</v>
      </c>
      <c r="G94" s="136">
        <v>0</v>
      </c>
      <c r="H94" s="143">
        <f t="shared" si="3"/>
        <v>0</v>
      </c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</row>
    <row r="95" spans="1:21" s="144" customFormat="1" ht="15" customHeight="1" x14ac:dyDescent="0.25">
      <c r="A95" s="141"/>
      <c r="B95" s="200" t="s">
        <v>210</v>
      </c>
      <c r="C95" s="201"/>
      <c r="D95" s="202"/>
      <c r="E95" s="145">
        <v>42034</v>
      </c>
      <c r="F95" s="139">
        <f>F96</f>
        <v>0</v>
      </c>
      <c r="G95" s="139">
        <f>G96</f>
        <v>1452.58</v>
      </c>
      <c r="H95" s="143" t="e">
        <f>G95/F95*100</f>
        <v>#DIV/0!</v>
      </c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</row>
    <row r="96" spans="1:21" s="144" customFormat="1" ht="15" customHeight="1" x14ac:dyDescent="0.25">
      <c r="A96" s="141"/>
      <c r="B96" s="189" t="s">
        <v>211</v>
      </c>
      <c r="C96" s="190"/>
      <c r="D96" s="191"/>
      <c r="E96" s="142">
        <v>42034</v>
      </c>
      <c r="F96" s="140">
        <v>0</v>
      </c>
      <c r="G96" s="136">
        <v>1452.58</v>
      </c>
      <c r="H96" s="143" t="e">
        <f t="shared" ref="H96" si="4">G96/F96*100</f>
        <v>#DIV/0!</v>
      </c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</row>
    <row r="97" spans="1:21" ht="23.25" customHeight="1" x14ac:dyDescent="0.25">
      <c r="B97" s="193" t="s">
        <v>171</v>
      </c>
      <c r="C97" s="193"/>
      <c r="D97" s="193"/>
      <c r="E97" s="72"/>
      <c r="F97" s="71">
        <f>F98+F99</f>
        <v>600</v>
      </c>
      <c r="G97" s="71">
        <f>G98+G99</f>
        <v>0</v>
      </c>
      <c r="H97" s="103">
        <f t="shared" si="3"/>
        <v>0</v>
      </c>
    </row>
    <row r="98" spans="1:21" s="144" customFormat="1" ht="15" customHeight="1" x14ac:dyDescent="0.25">
      <c r="A98" s="141"/>
      <c r="B98" s="189" t="s">
        <v>172</v>
      </c>
      <c r="C98" s="190"/>
      <c r="D98" s="191"/>
      <c r="E98" s="142">
        <v>51034</v>
      </c>
      <c r="F98" s="140">
        <v>300</v>
      </c>
      <c r="G98" s="136">
        <v>0</v>
      </c>
      <c r="H98" s="143">
        <f t="shared" si="3"/>
        <v>0</v>
      </c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</row>
    <row r="99" spans="1:21" s="144" customFormat="1" ht="15" customHeight="1" x14ac:dyDescent="0.25">
      <c r="A99" s="141"/>
      <c r="B99" s="189" t="s">
        <v>172</v>
      </c>
      <c r="C99" s="190"/>
      <c r="D99" s="191"/>
      <c r="E99" s="142">
        <v>5103</v>
      </c>
      <c r="F99" s="140">
        <v>300</v>
      </c>
      <c r="G99" s="136">
        <v>0</v>
      </c>
      <c r="H99" s="143">
        <f t="shared" ref="H99" si="5">G99/F99*100</f>
        <v>0</v>
      </c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</row>
    <row r="100" spans="1:21" x14ac:dyDescent="0.25">
      <c r="B100" s="121"/>
      <c r="C100" s="122"/>
      <c r="D100" s="122"/>
      <c r="E100" s="122"/>
      <c r="F100" s="122"/>
      <c r="G100" s="122"/>
      <c r="H100" s="103" t="e">
        <f t="shared" si="3"/>
        <v>#DIV/0!</v>
      </c>
    </row>
    <row r="101" spans="1:21" ht="9.75" customHeight="1" x14ac:dyDescent="0.25">
      <c r="B101" s="194" t="s">
        <v>192</v>
      </c>
      <c r="C101" s="195"/>
      <c r="D101" s="195"/>
      <c r="E101" s="196"/>
      <c r="F101" s="27"/>
      <c r="G101" s="1"/>
      <c r="H101" s="103" t="e">
        <f t="shared" si="3"/>
        <v>#DIV/0!</v>
      </c>
    </row>
    <row r="102" spans="1:21" ht="24" customHeight="1" x14ac:dyDescent="0.25">
      <c r="B102" s="186" t="s">
        <v>189</v>
      </c>
      <c r="C102" s="187"/>
      <c r="D102" s="188"/>
      <c r="E102" s="73" t="s">
        <v>190</v>
      </c>
      <c r="F102" s="147">
        <f>F103</f>
        <v>3981.68</v>
      </c>
      <c r="G102" s="147">
        <f>G103</f>
        <v>0</v>
      </c>
      <c r="H102" s="103">
        <f t="shared" si="3"/>
        <v>0</v>
      </c>
    </row>
    <row r="103" spans="1:21" ht="15" customHeight="1" x14ac:dyDescent="0.25">
      <c r="B103" s="186" t="s">
        <v>148</v>
      </c>
      <c r="C103" s="187"/>
      <c r="D103" s="188"/>
      <c r="E103" s="72">
        <v>41</v>
      </c>
      <c r="F103" s="71">
        <f>F104</f>
        <v>3981.68</v>
      </c>
      <c r="G103" s="71">
        <f>G104</f>
        <v>0</v>
      </c>
      <c r="H103" s="103">
        <f t="shared" si="3"/>
        <v>0</v>
      </c>
    </row>
    <row r="104" spans="1:21" s="144" customFormat="1" ht="15" customHeight="1" x14ac:dyDescent="0.25">
      <c r="A104" s="141"/>
      <c r="B104" s="189" t="s">
        <v>150</v>
      </c>
      <c r="C104" s="190"/>
      <c r="D104" s="191"/>
      <c r="E104" s="142">
        <v>41</v>
      </c>
      <c r="F104" s="140">
        <v>3981.68</v>
      </c>
      <c r="G104" s="136">
        <v>0</v>
      </c>
      <c r="H104" s="143">
        <f t="shared" si="3"/>
        <v>0</v>
      </c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</row>
    <row r="105" spans="1:21" x14ac:dyDescent="0.25">
      <c r="B105" s="121"/>
      <c r="C105" s="122"/>
      <c r="D105" s="122"/>
      <c r="E105" s="122"/>
      <c r="F105" s="122"/>
      <c r="G105" s="122"/>
      <c r="H105" s="103" t="e">
        <f t="shared" si="3"/>
        <v>#DIV/0!</v>
      </c>
    </row>
    <row r="106" spans="1:21" ht="9.75" customHeight="1" x14ac:dyDescent="0.25">
      <c r="B106" s="194" t="s">
        <v>192</v>
      </c>
      <c r="C106" s="195"/>
      <c r="D106" s="195"/>
      <c r="E106" s="196"/>
      <c r="F106" s="27"/>
      <c r="G106" s="1"/>
      <c r="H106" s="103" t="e">
        <f t="shared" si="3"/>
        <v>#DIV/0!</v>
      </c>
    </row>
    <row r="107" spans="1:21" ht="24" customHeight="1" x14ac:dyDescent="0.25">
      <c r="B107" s="186" t="s">
        <v>191</v>
      </c>
      <c r="C107" s="187"/>
      <c r="D107" s="188"/>
      <c r="E107" s="73" t="s">
        <v>170</v>
      </c>
      <c r="F107" s="147">
        <f>F108</f>
        <v>221.8</v>
      </c>
      <c r="G107" s="147">
        <f>G108</f>
        <v>149.27000000000001</v>
      </c>
      <c r="H107" s="103">
        <f t="shared" si="3"/>
        <v>67.299368800721368</v>
      </c>
    </row>
    <row r="108" spans="1:21" ht="15" customHeight="1" x14ac:dyDescent="0.25">
      <c r="B108" s="186" t="s">
        <v>148</v>
      </c>
      <c r="C108" s="187"/>
      <c r="D108" s="188"/>
      <c r="E108" s="72"/>
      <c r="F108" s="71">
        <f>F109+F110+F111+F112</f>
        <v>221.8</v>
      </c>
      <c r="G108" s="71">
        <f>G109+G110+G111+G112</f>
        <v>149.27000000000001</v>
      </c>
      <c r="H108" s="103">
        <f t="shared" si="3"/>
        <v>67.299368800721368</v>
      </c>
    </row>
    <row r="109" spans="1:21" s="144" customFormat="1" ht="15" customHeight="1" x14ac:dyDescent="0.25">
      <c r="A109" s="141"/>
      <c r="B109" s="189" t="s">
        <v>150</v>
      </c>
      <c r="C109" s="190"/>
      <c r="D109" s="191"/>
      <c r="E109" s="142">
        <v>540097</v>
      </c>
      <c r="F109" s="140">
        <v>94.5</v>
      </c>
      <c r="G109" s="136">
        <v>94.5</v>
      </c>
      <c r="H109" s="143">
        <f t="shared" si="3"/>
        <v>100</v>
      </c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</row>
    <row r="110" spans="1:21" s="144" customFormat="1" ht="15" customHeight="1" x14ac:dyDescent="0.25">
      <c r="A110" s="141"/>
      <c r="B110" s="189" t="s">
        <v>150</v>
      </c>
      <c r="C110" s="190"/>
      <c r="D110" s="191"/>
      <c r="E110" s="142">
        <v>190003</v>
      </c>
      <c r="F110" s="140">
        <v>95.98</v>
      </c>
      <c r="G110" s="136">
        <v>24.62</v>
      </c>
      <c r="H110" s="143">
        <f t="shared" si="3"/>
        <v>25.651177328610125</v>
      </c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</row>
    <row r="111" spans="1:21" s="144" customFormat="1" ht="15" customHeight="1" x14ac:dyDescent="0.25">
      <c r="A111" s="141"/>
      <c r="B111" s="189" t="s">
        <v>150</v>
      </c>
      <c r="C111" s="190"/>
      <c r="D111" s="191"/>
      <c r="E111" s="142">
        <v>12151</v>
      </c>
      <c r="F111" s="140">
        <v>8.2899999999999991</v>
      </c>
      <c r="G111" s="136">
        <v>7.12</v>
      </c>
      <c r="H111" s="143">
        <f t="shared" si="3"/>
        <v>85.886610373944521</v>
      </c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</row>
    <row r="112" spans="1:21" s="144" customFormat="1" ht="15" customHeight="1" x14ac:dyDescent="0.25">
      <c r="A112" s="141"/>
      <c r="B112" s="189" t="s">
        <v>150</v>
      </c>
      <c r="C112" s="190"/>
      <c r="D112" s="191"/>
      <c r="E112" s="142">
        <v>12154</v>
      </c>
      <c r="F112" s="140">
        <v>23.03</v>
      </c>
      <c r="G112" s="136">
        <v>23.03</v>
      </c>
      <c r="H112" s="143">
        <f t="shared" si="3"/>
        <v>100</v>
      </c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</row>
    <row r="113" spans="1:21" x14ac:dyDescent="0.25">
      <c r="B113" s="121"/>
      <c r="C113" s="122"/>
      <c r="D113" s="122"/>
      <c r="E113" s="122"/>
      <c r="F113" s="122"/>
      <c r="G113" s="122"/>
      <c r="H113" s="103" t="e">
        <f t="shared" si="3"/>
        <v>#DIV/0!</v>
      </c>
    </row>
    <row r="114" spans="1:21" ht="9.75" customHeight="1" x14ac:dyDescent="0.25">
      <c r="B114" s="194" t="s">
        <v>192</v>
      </c>
      <c r="C114" s="195"/>
      <c r="D114" s="195"/>
      <c r="E114" s="196"/>
      <c r="F114" s="27"/>
      <c r="G114" s="1"/>
      <c r="H114" s="103" t="e">
        <f t="shared" si="3"/>
        <v>#DIV/0!</v>
      </c>
    </row>
    <row r="115" spans="1:21" ht="24" customHeight="1" x14ac:dyDescent="0.25">
      <c r="B115" s="186" t="s">
        <v>193</v>
      </c>
      <c r="C115" s="187"/>
      <c r="D115" s="188"/>
      <c r="E115" s="73" t="s">
        <v>194</v>
      </c>
      <c r="F115" s="147">
        <f>F116</f>
        <v>8000</v>
      </c>
      <c r="G115" s="147">
        <f>G116</f>
        <v>3967.44</v>
      </c>
      <c r="H115" s="103">
        <f t="shared" si="3"/>
        <v>49.592999999999996</v>
      </c>
    </row>
    <row r="116" spans="1:21" ht="23.25" customHeight="1" x14ac:dyDescent="0.25">
      <c r="B116" s="193" t="s">
        <v>171</v>
      </c>
      <c r="C116" s="193"/>
      <c r="D116" s="193"/>
      <c r="E116" s="72"/>
      <c r="F116" s="71">
        <f>F117+F118</f>
        <v>8000</v>
      </c>
      <c r="G116" s="71">
        <f>G117+G118</f>
        <v>3967.44</v>
      </c>
      <c r="H116" s="103">
        <f t="shared" si="3"/>
        <v>49.592999999999996</v>
      </c>
    </row>
    <row r="117" spans="1:21" s="144" customFormat="1" ht="15" customHeight="1" x14ac:dyDescent="0.25">
      <c r="A117" s="141"/>
      <c r="B117" s="189" t="s">
        <v>172</v>
      </c>
      <c r="C117" s="190"/>
      <c r="D117" s="191"/>
      <c r="E117" s="142">
        <v>51034</v>
      </c>
      <c r="F117" s="140">
        <v>4000</v>
      </c>
      <c r="G117" s="136">
        <v>3967.44</v>
      </c>
      <c r="H117" s="143">
        <f t="shared" si="3"/>
        <v>99.185999999999993</v>
      </c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</row>
    <row r="118" spans="1:21" s="144" customFormat="1" ht="15" customHeight="1" x14ac:dyDescent="0.25">
      <c r="A118" s="141"/>
      <c r="B118" s="189" t="s">
        <v>172</v>
      </c>
      <c r="C118" s="190"/>
      <c r="D118" s="191"/>
      <c r="E118" s="142">
        <v>42034</v>
      </c>
      <c r="F118" s="140">
        <v>4000</v>
      </c>
      <c r="G118" s="136">
        <v>0</v>
      </c>
      <c r="H118" s="143">
        <f t="shared" si="3"/>
        <v>0</v>
      </c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</row>
    <row r="119" spans="1:21" x14ac:dyDescent="0.25">
      <c r="B119" s="121"/>
      <c r="C119" s="122"/>
      <c r="D119" s="122"/>
      <c r="E119" s="122"/>
      <c r="F119" s="122"/>
      <c r="G119" s="122"/>
      <c r="H119" s="103" t="e">
        <f t="shared" si="3"/>
        <v>#DIV/0!</v>
      </c>
    </row>
    <row r="120" spans="1:21" ht="9.75" customHeight="1" x14ac:dyDescent="0.25">
      <c r="B120" s="194" t="s">
        <v>143</v>
      </c>
      <c r="C120" s="195"/>
      <c r="D120" s="195"/>
      <c r="E120" s="196"/>
      <c r="F120" s="27"/>
      <c r="G120" s="1"/>
      <c r="H120" s="103" t="e">
        <f t="shared" si="3"/>
        <v>#DIV/0!</v>
      </c>
    </row>
    <row r="121" spans="1:21" ht="24" customHeight="1" x14ac:dyDescent="0.25">
      <c r="B121" s="186" t="s">
        <v>195</v>
      </c>
      <c r="C121" s="187"/>
      <c r="D121" s="188"/>
      <c r="E121" s="73" t="s">
        <v>196</v>
      </c>
      <c r="F121" s="147">
        <f>F122</f>
        <v>7892.22</v>
      </c>
      <c r="G121" s="147">
        <f>G122</f>
        <v>6446.42</v>
      </c>
      <c r="H121" s="103">
        <f t="shared" si="3"/>
        <v>81.680693138305827</v>
      </c>
    </row>
    <row r="122" spans="1:21" ht="15" customHeight="1" x14ac:dyDescent="0.25">
      <c r="B122" s="186" t="s">
        <v>148</v>
      </c>
      <c r="C122" s="187"/>
      <c r="D122" s="188"/>
      <c r="E122" s="72">
        <v>510391</v>
      </c>
      <c r="F122" s="71">
        <f>F123</f>
        <v>7892.22</v>
      </c>
      <c r="G122" s="71">
        <f>G123</f>
        <v>6446.42</v>
      </c>
      <c r="H122" s="103">
        <f t="shared" si="3"/>
        <v>81.680693138305827</v>
      </c>
    </row>
    <row r="123" spans="1:21" s="144" customFormat="1" ht="15" customHeight="1" x14ac:dyDescent="0.25">
      <c r="A123" s="141"/>
      <c r="B123" s="189" t="s">
        <v>150</v>
      </c>
      <c r="C123" s="190"/>
      <c r="D123" s="191"/>
      <c r="E123" s="142">
        <v>510391</v>
      </c>
      <c r="F123" s="140">
        <v>7892.22</v>
      </c>
      <c r="G123" s="136">
        <v>6446.42</v>
      </c>
      <c r="H123" s="143">
        <f t="shared" si="3"/>
        <v>81.680693138305827</v>
      </c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</row>
    <row r="124" spans="1:21" x14ac:dyDescent="0.25">
      <c r="B124" s="121"/>
      <c r="C124" s="122"/>
      <c r="D124" s="122"/>
      <c r="E124" s="122"/>
      <c r="F124" s="122"/>
      <c r="G124" s="122"/>
      <c r="H124" s="103" t="e">
        <f t="shared" si="3"/>
        <v>#DIV/0!</v>
      </c>
    </row>
    <row r="125" spans="1:21" ht="9.75" customHeight="1" x14ac:dyDescent="0.25">
      <c r="B125" s="194" t="s">
        <v>143</v>
      </c>
      <c r="C125" s="195"/>
      <c r="D125" s="195"/>
      <c r="E125" s="196"/>
      <c r="F125" s="27"/>
      <c r="G125" s="1"/>
      <c r="H125" s="103" t="e">
        <f t="shared" si="3"/>
        <v>#DIV/0!</v>
      </c>
    </row>
    <row r="126" spans="1:21" ht="24" customHeight="1" x14ac:dyDescent="0.25">
      <c r="B126" s="186" t="s">
        <v>197</v>
      </c>
      <c r="C126" s="187"/>
      <c r="D126" s="188"/>
      <c r="E126" s="73" t="s">
        <v>198</v>
      </c>
      <c r="F126" s="147">
        <f>F127</f>
        <v>125</v>
      </c>
      <c r="G126" s="147">
        <f>G127</f>
        <v>125</v>
      </c>
      <c r="H126" s="103">
        <f t="shared" si="3"/>
        <v>100</v>
      </c>
    </row>
    <row r="127" spans="1:21" ht="15" customHeight="1" x14ac:dyDescent="0.25">
      <c r="B127" s="186" t="s">
        <v>199</v>
      </c>
      <c r="C127" s="187"/>
      <c r="D127" s="188"/>
      <c r="E127" s="72">
        <v>511903</v>
      </c>
      <c r="F127" s="71">
        <f>F128</f>
        <v>125</v>
      </c>
      <c r="G127" s="71">
        <f>G128</f>
        <v>125</v>
      </c>
      <c r="H127" s="103">
        <f t="shared" si="3"/>
        <v>100</v>
      </c>
    </row>
    <row r="128" spans="1:21" s="144" customFormat="1" ht="15" customHeight="1" x14ac:dyDescent="0.25">
      <c r="A128" s="141"/>
      <c r="B128" s="189" t="s">
        <v>200</v>
      </c>
      <c r="C128" s="190"/>
      <c r="D128" s="191"/>
      <c r="E128" s="142">
        <v>511903</v>
      </c>
      <c r="F128" s="140">
        <v>125</v>
      </c>
      <c r="G128" s="136">
        <v>125</v>
      </c>
      <c r="H128" s="143">
        <f t="shared" si="3"/>
        <v>100</v>
      </c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</row>
  </sheetData>
  <mergeCells count="113">
    <mergeCell ref="B71:E71"/>
    <mergeCell ref="B72:D72"/>
    <mergeCell ref="B73:D73"/>
    <mergeCell ref="B74:D74"/>
    <mergeCell ref="B99:D99"/>
    <mergeCell ref="B89:D89"/>
    <mergeCell ref="B85:D85"/>
    <mergeCell ref="B88:D88"/>
    <mergeCell ref="B90:D90"/>
    <mergeCell ref="B86:D86"/>
    <mergeCell ref="B82:D82"/>
    <mergeCell ref="B83:D83"/>
    <mergeCell ref="B84:D84"/>
    <mergeCell ref="B77:D77"/>
    <mergeCell ref="B78:D78"/>
    <mergeCell ref="B79:D79"/>
    <mergeCell ref="B80:D80"/>
    <mergeCell ref="B76:E76"/>
    <mergeCell ref="B81:D81"/>
    <mergeCell ref="B87:D87"/>
    <mergeCell ref="B123:D123"/>
    <mergeCell ref="B125:E125"/>
    <mergeCell ref="B126:D126"/>
    <mergeCell ref="B127:D127"/>
    <mergeCell ref="B128:D128"/>
    <mergeCell ref="B116:D116"/>
    <mergeCell ref="B117:D117"/>
    <mergeCell ref="B120:E120"/>
    <mergeCell ref="B121:D121"/>
    <mergeCell ref="B122:D122"/>
    <mergeCell ref="B118:D118"/>
    <mergeCell ref="B110:D110"/>
    <mergeCell ref="B111:D111"/>
    <mergeCell ref="B112:D112"/>
    <mergeCell ref="B114:E114"/>
    <mergeCell ref="B115:D115"/>
    <mergeCell ref="B104:D104"/>
    <mergeCell ref="B106:E106"/>
    <mergeCell ref="B107:D107"/>
    <mergeCell ref="B108:D108"/>
    <mergeCell ref="B109:D109"/>
    <mergeCell ref="B102:D102"/>
    <mergeCell ref="B101:E101"/>
    <mergeCell ref="B103:D103"/>
    <mergeCell ref="B97:D97"/>
    <mergeCell ref="B98:D98"/>
    <mergeCell ref="B92:D92"/>
    <mergeCell ref="B93:D93"/>
    <mergeCell ref="B91:D91"/>
    <mergeCell ref="B94:D94"/>
    <mergeCell ref="B95:D95"/>
    <mergeCell ref="B96:D96"/>
    <mergeCell ref="B67:D67"/>
    <mergeCell ref="B68:D68"/>
    <mergeCell ref="B69:D69"/>
    <mergeCell ref="B58:D58"/>
    <mergeCell ref="B59:D59"/>
    <mergeCell ref="B62:E62"/>
    <mergeCell ref="B63:D63"/>
    <mergeCell ref="B64:D64"/>
    <mergeCell ref="B65:D65"/>
    <mergeCell ref="B66:D66"/>
    <mergeCell ref="B44:D44"/>
    <mergeCell ref="B53:D53"/>
    <mergeCell ref="B54:D54"/>
    <mergeCell ref="B55:D55"/>
    <mergeCell ref="B56:D56"/>
    <mergeCell ref="B57:D57"/>
    <mergeCell ref="B48:E48"/>
    <mergeCell ref="B49:D49"/>
    <mergeCell ref="B50:D50"/>
    <mergeCell ref="B51:D51"/>
    <mergeCell ref="B52:D52"/>
    <mergeCell ref="B45:D45"/>
    <mergeCell ref="B46:D46"/>
    <mergeCell ref="B31:D31"/>
    <mergeCell ref="B32:D32"/>
    <mergeCell ref="B33:D33"/>
    <mergeCell ref="B24:D24"/>
    <mergeCell ref="B25:D25"/>
    <mergeCell ref="B26:D26"/>
    <mergeCell ref="B27:D27"/>
    <mergeCell ref="B28:D28"/>
    <mergeCell ref="B43:D43"/>
    <mergeCell ref="B41:E41"/>
    <mergeCell ref="B42:D42"/>
    <mergeCell ref="B39:D39"/>
    <mergeCell ref="B34:D34"/>
    <mergeCell ref="B35:D35"/>
    <mergeCell ref="B36:D36"/>
    <mergeCell ref="B37:D37"/>
    <mergeCell ref="B38:D38"/>
    <mergeCell ref="B29:D29"/>
    <mergeCell ref="B30:D30"/>
    <mergeCell ref="B2:H2"/>
    <mergeCell ref="B13:D13"/>
    <mergeCell ref="B14:D14"/>
    <mergeCell ref="B12:D12"/>
    <mergeCell ref="B11:D11"/>
    <mergeCell ref="B10:E10"/>
    <mergeCell ref="B8:E8"/>
    <mergeCell ref="B17:D17"/>
    <mergeCell ref="B15:D15"/>
    <mergeCell ref="B23:D23"/>
    <mergeCell ref="B18:D18"/>
    <mergeCell ref="B19:D19"/>
    <mergeCell ref="B20:D20"/>
    <mergeCell ref="B16:D16"/>
    <mergeCell ref="B4:H4"/>
    <mergeCell ref="B6:E6"/>
    <mergeCell ref="B7:E7"/>
    <mergeCell ref="B21:D21"/>
    <mergeCell ref="B22:D22"/>
  </mergeCells>
  <phoneticPr fontId="36" type="noConversion"/>
  <pageMargins left="0.11811023622047245" right="0.11811023622047245" top="0.15748031496062992" bottom="0.15748031496062992" header="0.11811023622047245" footer="0.11811023622047245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izvorima finan</vt:lpstr>
      <vt:lpstr>Rashodi prema funkcijskoj k 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User</cp:lastModifiedBy>
  <cp:lastPrinted>2025-03-28T09:14:15Z</cp:lastPrinted>
  <dcterms:created xsi:type="dcterms:W3CDTF">2022-08-12T12:51:27Z</dcterms:created>
  <dcterms:modified xsi:type="dcterms:W3CDTF">2025-07-16T10:31:36Z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