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FIN.PLAN-svi\FINANC.PLAN 2026 (2027-2028)\"/>
    </mc:Choice>
  </mc:AlternateContent>
  <xr:revisionPtr revIDLastSave="0" documentId="13_ncr:1_{D84D7D96-5263-4EFB-ADA0-3E555719E21B}" xr6:coauthVersionLast="47" xr6:coauthVersionMax="47" xr10:uidLastSave="{00000000-0000-0000-0000-000000000000}"/>
  <bookViews>
    <workbookView xWindow="-120" yWindow="-120" windowWidth="29040" windowHeight="15840" tabRatio="762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" i="10" l="1"/>
  <c r="H29" i="3" l="1"/>
  <c r="G29" i="3"/>
  <c r="F29" i="3"/>
  <c r="E29" i="3"/>
  <c r="D29" i="3"/>
  <c r="H24" i="3"/>
  <c r="H23" i="3" s="1"/>
  <c r="G24" i="3"/>
  <c r="G23" i="3" s="1"/>
  <c r="F24" i="3"/>
  <c r="F23" i="3" s="1"/>
  <c r="E24" i="3"/>
  <c r="D24" i="3"/>
  <c r="D23" i="3" s="1"/>
  <c r="D11" i="3"/>
  <c r="D10" i="3" s="1"/>
  <c r="H16" i="3"/>
  <c r="G16" i="3"/>
  <c r="F16" i="3"/>
  <c r="E16" i="3"/>
  <c r="D16" i="3"/>
  <c r="H11" i="3"/>
  <c r="G11" i="3"/>
  <c r="G10" i="3" s="1"/>
  <c r="F11" i="3"/>
  <c r="E11" i="3"/>
  <c r="E10" i="3" s="1"/>
  <c r="F33" i="8"/>
  <c r="F39" i="8"/>
  <c r="E39" i="8"/>
  <c r="D39" i="8"/>
  <c r="C39" i="8"/>
  <c r="B39" i="8"/>
  <c r="F35" i="8"/>
  <c r="E35" i="8"/>
  <c r="D35" i="8"/>
  <c r="C35" i="8"/>
  <c r="B35" i="8"/>
  <c r="E33" i="8"/>
  <c r="D33" i="8"/>
  <c r="C33" i="8"/>
  <c r="B33" i="8"/>
  <c r="F30" i="8"/>
  <c r="E30" i="8"/>
  <c r="D30" i="8"/>
  <c r="C30" i="8"/>
  <c r="B30" i="8"/>
  <c r="F20" i="8"/>
  <c r="E20" i="8"/>
  <c r="D20" i="8"/>
  <c r="C20" i="8"/>
  <c r="B20" i="8"/>
  <c r="F16" i="8"/>
  <c r="E16" i="8"/>
  <c r="D16" i="8"/>
  <c r="C16" i="8"/>
  <c r="B16" i="8"/>
  <c r="E14" i="8"/>
  <c r="D14" i="8"/>
  <c r="C14" i="8"/>
  <c r="B14" i="8"/>
  <c r="F11" i="8"/>
  <c r="E11" i="8"/>
  <c r="D11" i="8"/>
  <c r="C11" i="8"/>
  <c r="B11" i="8"/>
  <c r="H10" i="3" l="1"/>
  <c r="E23" i="3"/>
  <c r="F10" i="3"/>
  <c r="B29" i="8"/>
  <c r="C29" i="8"/>
  <c r="D29" i="8"/>
  <c r="E29" i="8"/>
  <c r="F29" i="8"/>
  <c r="B10" i="8"/>
  <c r="C10" i="8"/>
  <c r="F10" i="8"/>
  <c r="E10" i="8"/>
  <c r="D10" i="8"/>
  <c r="F11" i="5"/>
  <c r="F10" i="5" s="1"/>
  <c r="E11" i="5"/>
  <c r="D11" i="5"/>
  <c r="D10" i="5" s="1"/>
  <c r="C11" i="5"/>
  <c r="C10" i="5" s="1"/>
  <c r="B11" i="5"/>
  <c r="B10" i="5" s="1"/>
  <c r="E10" i="5"/>
  <c r="E28" i="7" l="1"/>
  <c r="E41" i="7"/>
  <c r="E63" i="7"/>
  <c r="E37" i="7"/>
  <c r="E80" i="7"/>
  <c r="I82" i="7"/>
  <c r="I81" i="7" s="1"/>
  <c r="I80" i="7" s="1"/>
  <c r="H82" i="7"/>
  <c r="H81" i="7" s="1"/>
  <c r="H80" i="7" s="1"/>
  <c r="G82" i="7"/>
  <c r="G81" i="7" s="1"/>
  <c r="G80" i="7" s="1"/>
  <c r="F82" i="7"/>
  <c r="F81" i="7" s="1"/>
  <c r="F80" i="7" s="1"/>
  <c r="E82" i="7"/>
  <c r="E81" i="7" s="1"/>
  <c r="I78" i="7"/>
  <c r="I77" i="7" s="1"/>
  <c r="I76" i="7" s="1"/>
  <c r="H78" i="7"/>
  <c r="H77" i="7" s="1"/>
  <c r="H76" i="7" s="1"/>
  <c r="G78" i="7"/>
  <c r="G77" i="7" s="1"/>
  <c r="G76" i="7" s="1"/>
  <c r="F78" i="7"/>
  <c r="F77" i="7" s="1"/>
  <c r="F76" i="7" s="1"/>
  <c r="E78" i="7"/>
  <c r="E77" i="7" s="1"/>
  <c r="E76" i="7" s="1"/>
  <c r="I74" i="7"/>
  <c r="I73" i="7" s="1"/>
  <c r="H74" i="7"/>
  <c r="H73" i="7" s="1"/>
  <c r="G74" i="7"/>
  <c r="G73" i="7" s="1"/>
  <c r="F74" i="7"/>
  <c r="E74" i="7"/>
  <c r="E73" i="7" s="1"/>
  <c r="F73" i="7"/>
  <c r="I71" i="7"/>
  <c r="I70" i="7" s="1"/>
  <c r="H71" i="7"/>
  <c r="H70" i="7" s="1"/>
  <c r="G71" i="7"/>
  <c r="G70" i="7" s="1"/>
  <c r="F71" i="7"/>
  <c r="F70" i="7" s="1"/>
  <c r="E71" i="7"/>
  <c r="E70" i="7" s="1"/>
  <c r="I68" i="7"/>
  <c r="I67" i="7" s="1"/>
  <c r="H68" i="7"/>
  <c r="H67" i="7" s="1"/>
  <c r="G68" i="7"/>
  <c r="G67" i="7" s="1"/>
  <c r="F68" i="7"/>
  <c r="F67" i="7" s="1"/>
  <c r="E68" i="7"/>
  <c r="E67" i="7" s="1"/>
  <c r="I35" i="7"/>
  <c r="I34" i="7" s="1"/>
  <c r="I33" i="7" s="1"/>
  <c r="H35" i="7"/>
  <c r="H34" i="7" s="1"/>
  <c r="H33" i="7" s="1"/>
  <c r="G35" i="7"/>
  <c r="G34" i="7" s="1"/>
  <c r="G33" i="7" s="1"/>
  <c r="F35" i="7"/>
  <c r="F34" i="7" s="1"/>
  <c r="F33" i="7" s="1"/>
  <c r="E35" i="7"/>
  <c r="E34" i="7" s="1"/>
  <c r="E33" i="7" s="1"/>
  <c r="I48" i="7"/>
  <c r="H48" i="7"/>
  <c r="G48" i="7"/>
  <c r="F48" i="7"/>
  <c r="E48" i="7"/>
  <c r="F39" i="7"/>
  <c r="F38" i="7" s="1"/>
  <c r="F37" i="7" s="1"/>
  <c r="I39" i="7"/>
  <c r="I38" i="7" s="1"/>
  <c r="I37" i="7" s="1"/>
  <c r="H39" i="7"/>
  <c r="H38" i="7" s="1"/>
  <c r="H37" i="7" s="1"/>
  <c r="G39" i="7"/>
  <c r="G38" i="7" s="1"/>
  <c r="G37" i="7" s="1"/>
  <c r="I93" i="7"/>
  <c r="I92" i="7" s="1"/>
  <c r="I91" i="7" s="1"/>
  <c r="H93" i="7"/>
  <c r="H92" i="7" s="1"/>
  <c r="H91" i="7" s="1"/>
  <c r="G93" i="7"/>
  <c r="G92" i="7" s="1"/>
  <c r="G91" i="7" s="1"/>
  <c r="F93" i="7"/>
  <c r="F92" i="7" s="1"/>
  <c r="F91" i="7" s="1"/>
  <c r="E93" i="7"/>
  <c r="E92" i="7" s="1"/>
  <c r="E91" i="7" s="1"/>
  <c r="I89" i="7"/>
  <c r="I88" i="7" s="1"/>
  <c r="I87" i="7" s="1"/>
  <c r="H89" i="7"/>
  <c r="H88" i="7" s="1"/>
  <c r="H87" i="7" s="1"/>
  <c r="G89" i="7"/>
  <c r="G88" i="7" s="1"/>
  <c r="G87" i="7" s="1"/>
  <c r="F89" i="7"/>
  <c r="F88" i="7" s="1"/>
  <c r="F87" i="7" s="1"/>
  <c r="E89" i="7"/>
  <c r="E88" i="7" s="1"/>
  <c r="E87" i="7" s="1"/>
  <c r="I85" i="7"/>
  <c r="I84" i="7" s="1"/>
  <c r="H85" i="7"/>
  <c r="H84" i="7" s="1"/>
  <c r="G85" i="7"/>
  <c r="G84" i="7" s="1"/>
  <c r="F85" i="7"/>
  <c r="F84" i="7" s="1"/>
  <c r="E85" i="7"/>
  <c r="E84" i="7" s="1"/>
  <c r="I65" i="7"/>
  <c r="I64" i="7" s="1"/>
  <c r="I63" i="7" s="1"/>
  <c r="H65" i="7"/>
  <c r="H64" i="7" s="1"/>
  <c r="H63" i="7" s="1"/>
  <c r="G65" i="7"/>
  <c r="G64" i="7" s="1"/>
  <c r="G63" i="7" s="1"/>
  <c r="F65" i="7"/>
  <c r="F64" i="7" s="1"/>
  <c r="F63" i="7" s="1"/>
  <c r="E65" i="7"/>
  <c r="E64" i="7" s="1"/>
  <c r="I61" i="7"/>
  <c r="I60" i="7" s="1"/>
  <c r="I59" i="7" s="1"/>
  <c r="H61" i="7"/>
  <c r="H60" i="7" s="1"/>
  <c r="H59" i="7" s="1"/>
  <c r="G61" i="7"/>
  <c r="G60" i="7" s="1"/>
  <c r="G59" i="7" s="1"/>
  <c r="F61" i="7"/>
  <c r="F60" i="7" s="1"/>
  <c r="F59" i="7" s="1"/>
  <c r="E61" i="7"/>
  <c r="E60" i="7" s="1"/>
  <c r="E59" i="7" s="1"/>
  <c r="I57" i="7"/>
  <c r="I56" i="7" s="1"/>
  <c r="H57" i="7"/>
  <c r="H56" i="7" s="1"/>
  <c r="G57" i="7"/>
  <c r="G56" i="7" s="1"/>
  <c r="F57" i="7"/>
  <c r="F56" i="7" s="1"/>
  <c r="E57" i="7"/>
  <c r="E56" i="7" s="1"/>
  <c r="I54" i="7"/>
  <c r="H54" i="7"/>
  <c r="G54" i="7"/>
  <c r="F54" i="7"/>
  <c r="E54" i="7"/>
  <c r="I51" i="7"/>
  <c r="H51" i="7"/>
  <c r="G51" i="7"/>
  <c r="F51" i="7"/>
  <c r="E51" i="7"/>
  <c r="I46" i="7"/>
  <c r="H46" i="7"/>
  <c r="G46" i="7"/>
  <c r="F46" i="7"/>
  <c r="E46" i="7"/>
  <c r="E45" i="7" s="1"/>
  <c r="I43" i="7"/>
  <c r="I42" i="7" s="1"/>
  <c r="H43" i="7"/>
  <c r="H42" i="7" s="1"/>
  <c r="G43" i="7"/>
  <c r="G42" i="7" s="1"/>
  <c r="F43" i="7"/>
  <c r="F42" i="7" s="1"/>
  <c r="E43" i="7"/>
  <c r="E42" i="7" s="1"/>
  <c r="E39" i="7"/>
  <c r="E38" i="7" s="1"/>
  <c r="I31" i="7"/>
  <c r="I30" i="7" s="1"/>
  <c r="I29" i="7" s="1"/>
  <c r="H31" i="7"/>
  <c r="H30" i="7" s="1"/>
  <c r="H29" i="7" s="1"/>
  <c r="G31" i="7"/>
  <c r="G30" i="7" s="1"/>
  <c r="G29" i="7" s="1"/>
  <c r="F31" i="7"/>
  <c r="F30" i="7" s="1"/>
  <c r="F29" i="7" s="1"/>
  <c r="E31" i="7"/>
  <c r="E30" i="7" s="1"/>
  <c r="E29" i="7" s="1"/>
  <c r="I25" i="7"/>
  <c r="I24" i="7" s="1"/>
  <c r="I23" i="7" s="1"/>
  <c r="H25" i="7"/>
  <c r="H24" i="7" s="1"/>
  <c r="H23" i="7" s="1"/>
  <c r="G25" i="7"/>
  <c r="G24" i="7" s="1"/>
  <c r="G23" i="7" s="1"/>
  <c r="F25" i="7"/>
  <c r="F24" i="7" s="1"/>
  <c r="F23" i="7" s="1"/>
  <c r="E25" i="7"/>
  <c r="E24" i="7" s="1"/>
  <c r="E23" i="7" s="1"/>
  <c r="I21" i="7"/>
  <c r="H21" i="7"/>
  <c r="G21" i="7"/>
  <c r="F21" i="7"/>
  <c r="E21" i="7"/>
  <c r="I19" i="7"/>
  <c r="H19" i="7"/>
  <c r="G19" i="7"/>
  <c r="F19" i="7"/>
  <c r="E19" i="7"/>
  <c r="I15" i="7"/>
  <c r="I14" i="7" s="1"/>
  <c r="I13" i="7" s="1"/>
  <c r="H15" i="7"/>
  <c r="H14" i="7" s="1"/>
  <c r="H13" i="7" s="1"/>
  <c r="G15" i="7"/>
  <c r="G14" i="7" s="1"/>
  <c r="G13" i="7" s="1"/>
  <c r="F15" i="7"/>
  <c r="F14" i="7" s="1"/>
  <c r="F13" i="7" s="1"/>
  <c r="E15" i="7"/>
  <c r="E14" i="7" s="1"/>
  <c r="E13" i="7" s="1"/>
  <c r="I10" i="7"/>
  <c r="I9" i="7" s="1"/>
  <c r="I8" i="7" s="1"/>
  <c r="H10" i="7"/>
  <c r="H9" i="7" s="1"/>
  <c r="H8" i="7" s="1"/>
  <c r="G10" i="7"/>
  <c r="G9" i="7" s="1"/>
  <c r="G8" i="7" s="1"/>
  <c r="F10" i="7"/>
  <c r="F9" i="7" s="1"/>
  <c r="F8" i="7" s="1"/>
  <c r="E10" i="7"/>
  <c r="E9" i="7" s="1"/>
  <c r="E8" i="7" s="1"/>
  <c r="F45" i="7" l="1"/>
  <c r="I45" i="7"/>
  <c r="G45" i="7"/>
  <c r="H45" i="7"/>
  <c r="H18" i="7"/>
  <c r="H17" i="7" s="1"/>
  <c r="I50" i="7"/>
  <c r="G50" i="7"/>
  <c r="G41" i="7" s="1"/>
  <c r="G18" i="7"/>
  <c r="G17" i="7" s="1"/>
  <c r="I18" i="7"/>
  <c r="I17" i="7" s="1"/>
  <c r="E18" i="7"/>
  <c r="E17" i="7" s="1"/>
  <c r="E7" i="7" s="1"/>
  <c r="E50" i="7"/>
  <c r="F18" i="7"/>
  <c r="F17" i="7" s="1"/>
  <c r="F50" i="7"/>
  <c r="F41" i="7" s="1"/>
  <c r="H50" i="7"/>
  <c r="F7" i="7"/>
  <c r="I7" i="7"/>
  <c r="H7" i="7"/>
  <c r="G7" i="7"/>
  <c r="I41" i="7" l="1"/>
  <c r="I28" i="7" s="1"/>
  <c r="I6" i="7" s="1"/>
  <c r="E6" i="7"/>
  <c r="G28" i="7"/>
  <c r="H41" i="7"/>
  <c r="H28" i="7" s="1"/>
  <c r="H6" i="7" s="1"/>
  <c r="F28" i="7"/>
  <c r="F6" i="7" s="1"/>
  <c r="G6" i="7"/>
  <c r="F37" i="10" l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F14" i="10" l="1"/>
  <c r="F22" i="10" s="1"/>
  <c r="F28" i="10" s="1"/>
  <c r="F29" i="10" s="1"/>
  <c r="G14" i="10"/>
  <c r="I14" i="10"/>
  <c r="J14" i="10"/>
  <c r="H14" i="10"/>
  <c r="H22" i="10" s="1"/>
  <c r="H28" i="10" s="1"/>
  <c r="H29" i="10" s="1"/>
  <c r="I22" i="10"/>
  <c r="I28" i="10" s="1"/>
  <c r="I29" i="10" s="1"/>
  <c r="J22" i="10"/>
  <c r="J28" i="10" s="1"/>
  <c r="J29" i="10" s="1"/>
  <c r="G22" i="10"/>
  <c r="G28" i="10" s="1"/>
  <c r="G29" i="10" s="1"/>
</calcChain>
</file>

<file path=xl/sharedStrings.xml><?xml version="1.0" encoding="utf-8"?>
<sst xmlns="http://schemas.openxmlformats.org/spreadsheetml/2006/main" count="312" uniqueCount="145">
  <si>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</si>
  <si>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</si>
  <si>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</si>
  <si>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</si>
  <si>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</si>
  <si>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</si>
  <si>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</si>
  <si>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</si>
  <si>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</si>
  <si>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</si>
  <si>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</si>
  <si>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</si>
  <si>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</si>
  <si>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</si>
  <si>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</si>
  <si>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</si>
  <si>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</si>
  <si>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</si>
  <si>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</si>
  <si>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</si>
  <si>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</si>
  <si>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</si>
  <si>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</si>
  <si>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</si>
  <si>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</si>
  <si>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</si>
  <si>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</si>
  <si>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</si>
  <si>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</si>
  <si>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</si>
  <si>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</si>
  <si>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</si>
  <si>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</si>
  <si>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</si>
  <si>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</si>
  <si>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</si>
  <si>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</si>
  <si>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</si>
  <si>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</si>
  <si>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</si>
  <si>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</si>
  <si>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</si>
  <si>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</si>
  <si>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</si>
  <si>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</si>
  <si>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</si>
  <si>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</si>
  <si>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</si>
  <si>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</si>
  <si>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</si>
  <si>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</si>
  <si>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</si>
  <si>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</si>
  <si>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</si>
  <si>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</si>
  <si>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</si>
  <si>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</si>
  <si>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</si>
  <si>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</si>
  <si>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</si>
  <si>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</si>
  <si>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</si>
  <si>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Projekcija proračuna
za 2027.</t>
  </si>
  <si>
    <t>Projekcija 
za 2027.</t>
  </si>
  <si>
    <t>FINANCIJSKI PLAN PRORAČUNSKOG KORISNIKA JEDINICE LOKALNE I PODRUČNE (REGIONALNE) SAMOUPRAVE 
ZA 2026. I PROJEKCIJA ZA 2027. I 2028. GODINU</t>
  </si>
  <si>
    <t>Izvršenje 2024.*</t>
  </si>
  <si>
    <t>Plan 2025.</t>
  </si>
  <si>
    <t>Proračun za 2026.</t>
  </si>
  <si>
    <t>Projekcija proračuna
za 2028.</t>
  </si>
  <si>
    <t>Izvršenje 2024.</t>
  </si>
  <si>
    <t>Plan za 2026.</t>
  </si>
  <si>
    <t>Projekcija 
za 2028.</t>
  </si>
  <si>
    <t>Glava: 030-04</t>
  </si>
  <si>
    <t>OSNOVNOŠKOLSKO OBRAZOVANJE</t>
  </si>
  <si>
    <t>PROGRAM 2202</t>
  </si>
  <si>
    <t>OSNOVNO ŠKOLSTVO STANDARD</t>
  </si>
  <si>
    <t>Aktivnost A2202-01</t>
  </si>
  <si>
    <t>Djelatnost osnovnih škola</t>
  </si>
  <si>
    <t>Izvor financiranja 45</t>
  </si>
  <si>
    <t>F.P. i dod.udio u por.na dohodak</t>
  </si>
  <si>
    <t>Financijski rashodi</t>
  </si>
  <si>
    <t>Aktivnost K2202-02</t>
  </si>
  <si>
    <t xml:space="preserve">Nabava proizvedene dugotrajne imovine </t>
  </si>
  <si>
    <t>Aktivnost T2202-03</t>
  </si>
  <si>
    <t>Hitne intervencije u osnovnim školama</t>
  </si>
  <si>
    <t>Aktivnost A2202-04</t>
  </si>
  <si>
    <t>Administracija i upravljanje</t>
  </si>
  <si>
    <t>Izvor financiranja 51</t>
  </si>
  <si>
    <t>Državni proračun</t>
  </si>
  <si>
    <t>PROGRAM 2203</t>
  </si>
  <si>
    <t>OSNOVNO ŠKOLSTVO-IZNAD STANDARDA</t>
  </si>
  <si>
    <t>Aktivnost A2203-01</t>
  </si>
  <si>
    <t>Javne potrebe u prosvjeti-korisnici</t>
  </si>
  <si>
    <t>Izvor financiranja 11</t>
  </si>
  <si>
    <t>Opći prihodi i primitci</t>
  </si>
  <si>
    <t>Aktivnost T2203-03</t>
  </si>
  <si>
    <t>Kapitalna ulaganja u osnovnim školama</t>
  </si>
  <si>
    <t>Rashodi za dodatna ulaganja na nefinancijskoj imovini</t>
  </si>
  <si>
    <t>Aktivnost A2203-04</t>
  </si>
  <si>
    <t>Podizanje kvalitete i standarda u školstvu</t>
  </si>
  <si>
    <t>Izvor financiranja 31</t>
  </si>
  <si>
    <t>Vlastiti prihodi - korisnici</t>
  </si>
  <si>
    <t>Izvor financiranja 42</t>
  </si>
  <si>
    <t>Višak prihoda korisnici</t>
  </si>
  <si>
    <t>Izvor financiranja 53</t>
  </si>
  <si>
    <t>Proračun JLS</t>
  </si>
  <si>
    <t>Aktivnost A2203-06</t>
  </si>
  <si>
    <t>Školska kuhinja i kantina</t>
  </si>
  <si>
    <t>Izvor financiranja 41</t>
  </si>
  <si>
    <t>Prihodi za posebne namjene</t>
  </si>
  <si>
    <t>Aktivnost A2203-08</t>
  </si>
  <si>
    <t>Školska shema</t>
  </si>
  <si>
    <t>Izvor financiranja 54</t>
  </si>
  <si>
    <t>Pomoći iz inozemstva</t>
  </si>
  <si>
    <t>Aktivnost A2203-27</t>
  </si>
  <si>
    <t>Udžbenici</t>
  </si>
  <si>
    <t>Aktivnost A2203-33</t>
  </si>
  <si>
    <t>Školska shema-prehrana za učenike</t>
  </si>
  <si>
    <t>Aktivnost A2203-34</t>
  </si>
  <si>
    <t>Zalihe menstrualnih higijenskih potrepština</t>
  </si>
  <si>
    <t>Ostali rashodi</t>
  </si>
  <si>
    <t>Aktivnost T2203-02</t>
  </si>
  <si>
    <t>Projektna dokumentacija - Javne potrebe</t>
  </si>
  <si>
    <t>Izvor financiranja 19</t>
  </si>
  <si>
    <t>Predfinanciranje iz ŽP</t>
  </si>
  <si>
    <t>Izvor financiranja 12</t>
  </si>
  <si>
    <t>Višak/manjak prihoda - ZŽ</t>
  </si>
  <si>
    <t>Aktivnost A2203-14</t>
  </si>
  <si>
    <t>Natjecanja i smotre u OŠ</t>
  </si>
  <si>
    <t>09 Obrazovanje</t>
  </si>
  <si>
    <t>0912 Osnovno obrazovanje</t>
  </si>
  <si>
    <t>0960 Dodatne usluge u obrazovanju</t>
  </si>
  <si>
    <t>11 Opći prihodi i primici</t>
  </si>
  <si>
    <t>12 Višak/manjak prihoda - ZŽ</t>
  </si>
  <si>
    <t>31 Vlastiti prihodi</t>
  </si>
  <si>
    <t xml:space="preserve">  41 Prihodi za posebne namjene</t>
  </si>
  <si>
    <t xml:space="preserve">42 Višak prihoda </t>
  </si>
  <si>
    <t>45 F.P. i dod. udio u por. na dohodak</t>
  </si>
  <si>
    <t>51 Državni proračun</t>
  </si>
  <si>
    <t>53 Proračun JLS</t>
  </si>
  <si>
    <t>54 Pomoći iz inozemstva</t>
  </si>
  <si>
    <t>Prihodi od upravnih i administrativnih pristojbi, pristojbi po posebnim propisima i naknada</t>
  </si>
  <si>
    <t>Prihodi od prodaje proizvoda i robe te pruženih usluga, prihodi od donacija te povrati po protest.jamstvima</t>
  </si>
  <si>
    <t>Vlastiti izvori</t>
  </si>
  <si>
    <t>Višak prihoda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</si>
</sst>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12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4" fontId="9" fillId="4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horizontal="center"/>
    </xf>
    <xf numFmtId="4" fontId="9" fillId="2" borderId="3" xfId="0" applyNumberFormat="1" applyFont="1" applyFill="1" applyBorder="1" applyAlignment="1">
      <alignment horizontal="right"/>
    </xf>
    <xf numFmtId="0" fontId="16" fillId="2" borderId="4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1" fillId="0" borderId="0" xfId="0" applyFont="1"/>
    <xf numFmtId="0" fontId="3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4" fillId="0" borderId="0" xfId="0" applyFont="1"/>
    <xf numFmtId="0" fontId="9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7" fillId="2" borderId="3" xfId="0" quotePrefix="1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wrapText="1"/>
    </xf>
    <xf numFmtId="0" fontId="6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0" fontId="8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right" wrapText="1"/>
    </xf>
    <xf numFmtId="0" fontId="8" fillId="5" borderId="3" xfId="0" quotePrefix="1" applyFont="1" applyFill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8" fillId="2" borderId="3" xfId="0" quotePrefix="1" applyNumberFormat="1" applyFont="1" applyFill="1" applyBorder="1" applyAlignment="1">
      <alignment vertical="center" wrapText="1"/>
    </xf>
    <xf numFmtId="4" fontId="6" fillId="2" borderId="3" xfId="0" applyNumberFormat="1" applyFont="1" applyFill="1" applyBorder="1"/>
    <xf numFmtId="4" fontId="8" fillId="5" borderId="3" xfId="0" applyNumberFormat="1" applyFont="1" applyFill="1" applyBorder="1" applyAlignment="1">
      <alignment horizontal="right"/>
    </xf>
    <xf numFmtId="4" fontId="8" fillId="5" borderId="3" xfId="0" quotePrefix="1" applyNumberFormat="1" applyFont="1" applyFill="1" applyBorder="1" applyAlignment="1">
      <alignment horizontal="left" vertical="center" wrapText="1"/>
    </xf>
    <xf numFmtId="4" fontId="8" fillId="5" borderId="3" xfId="0" quotePrefix="1" applyNumberFormat="1" applyFont="1" applyFill="1" applyBorder="1" applyAlignment="1">
      <alignment horizontal="right" vertical="center" wrapText="1"/>
    </xf>
    <xf numFmtId="4" fontId="8" fillId="5" borderId="3" xfId="0" quotePrefix="1" applyNumberFormat="1" applyFont="1" applyFill="1" applyBorder="1" applyAlignment="1">
      <alignment vertical="center" wrapText="1"/>
    </xf>
    <xf numFmtId="4" fontId="16" fillId="5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4" fontId="7" fillId="2" borderId="3" xfId="0" quotePrefix="1" applyNumberFormat="1" applyFont="1" applyFill="1" applyBorder="1" applyAlignment="1">
      <alignment vertical="center"/>
    </xf>
    <xf numFmtId="4" fontId="7" fillId="2" borderId="3" xfId="0" quotePrefix="1" applyNumberFormat="1" applyFont="1" applyFill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4" fontId="7" fillId="2" borderId="3" xfId="0" quotePrefix="1" applyNumberFormat="1" applyFont="1" applyFill="1" applyBorder="1" applyAlignment="1">
      <alignment horizontal="right" vertical="center"/>
    </xf>
    <xf numFmtId="4" fontId="7" fillId="2" borderId="3" xfId="0" quotePrefix="1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horizontal="right"/>
    </xf>
    <xf numFmtId="0" fontId="0" fillId="0" borderId="0" xfId="0" applyFill="1"/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 wrapText="1"/>
    </xf>
    <xf numFmtId="4" fontId="9" fillId="0" borderId="3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 indent="1"/>
    </xf>
    <xf numFmtId="0" fontId="25" fillId="0" borderId="0" xfId="0" applyNumberFormat="1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H4" sqref="H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35" t="s">
        <v>64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x14ac:dyDescent="0.25">
      <c r="A3" s="153" t="s">
        <v>17</v>
      </c>
      <c r="B3" s="153"/>
      <c r="C3" s="153"/>
      <c r="D3" s="153"/>
      <c r="E3" s="153"/>
      <c r="F3" s="153"/>
      <c r="G3" s="153"/>
      <c r="H3" s="153"/>
      <c r="I3" s="187"/>
      <c r="J3" s="187"/>
    </row>
    <row r="4" spans="1:10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5.75" x14ac:dyDescent="0.25">
      <c r="A5" s="135" t="s">
        <v>23</v>
      </c>
      <c r="B5" s="137"/>
      <c r="C5" s="137"/>
      <c r="D5" s="137"/>
      <c r="E5" s="137"/>
      <c r="F5" s="137"/>
      <c r="G5" s="137"/>
      <c r="H5" s="137"/>
      <c r="I5" s="137"/>
      <c r="J5" s="13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2" t="s">
        <v>29</v>
      </c>
    </row>
    <row r="7" spans="1:10" ht="25.5" x14ac:dyDescent="0.25">
      <c r="A7" s="27"/>
      <c r="B7" s="28"/>
      <c r="C7" s="28"/>
      <c r="D7" s="29"/>
      <c r="E7" s="30"/>
      <c r="F7" s="3" t="s">
        <v>65</v>
      </c>
      <c r="G7" s="3" t="s">
        <v>66</v>
      </c>
      <c r="H7" s="3" t="s">
        <v>67</v>
      </c>
      <c r="I7" s="3" t="s">
        <v>62</v>
      </c>
      <c r="J7" s="3" t="s">
        <v>68</v>
      </c>
    </row>
    <row r="8" spans="1:10" x14ac:dyDescent="0.25">
      <c r="A8" s="138" t="s">
        <v>0</v>
      </c>
      <c r="B8" s="139"/>
      <c r="C8" s="139"/>
      <c r="D8" s="139"/>
      <c r="E8" s="140"/>
      <c r="F8" s="120">
        <f>F9+F10</f>
        <v>681332.97</v>
      </c>
      <c r="G8" s="120">
        <f t="shared" ref="G8:J8" si="0">G9+G10</f>
        <v>645506.30000000005</v>
      </c>
      <c r="H8" s="120">
        <f t="shared" si="0"/>
        <v>833528.16</v>
      </c>
      <c r="I8" s="120">
        <f t="shared" si="0"/>
        <v>846031.09</v>
      </c>
      <c r="J8" s="120">
        <f t="shared" si="0"/>
        <v>858721.57</v>
      </c>
    </row>
    <row r="9" spans="1:10" x14ac:dyDescent="0.25">
      <c r="A9" s="141" t="s">
        <v>30</v>
      </c>
      <c r="B9" s="142"/>
      <c r="C9" s="142"/>
      <c r="D9" s="142"/>
      <c r="E9" s="134"/>
      <c r="F9" s="119">
        <v>681332.97</v>
      </c>
      <c r="G9" s="119">
        <v>645506.30000000005</v>
      </c>
      <c r="H9" s="119">
        <v>833528.16</v>
      </c>
      <c r="I9" s="119">
        <v>846031.09</v>
      </c>
      <c r="J9" s="119">
        <v>858721.57</v>
      </c>
    </row>
    <row r="10" spans="1:10" x14ac:dyDescent="0.25">
      <c r="A10" s="143" t="s">
        <v>31</v>
      </c>
      <c r="B10" s="134"/>
      <c r="C10" s="134"/>
      <c r="D10" s="134"/>
      <c r="E10" s="134"/>
      <c r="F10" s="119"/>
      <c r="G10" s="119"/>
      <c r="H10" s="119"/>
      <c r="I10" s="119"/>
      <c r="J10" s="119"/>
    </row>
    <row r="11" spans="1:10" x14ac:dyDescent="0.25">
      <c r="A11" s="33" t="s">
        <v>1</v>
      </c>
      <c r="B11" s="40"/>
      <c r="C11" s="40"/>
      <c r="D11" s="40"/>
      <c r="E11" s="40"/>
      <c r="F11" s="120">
        <f>F12+F13</f>
        <v>685539.23</v>
      </c>
      <c r="G11" s="120">
        <f t="shared" ref="G11:J11" si="1">G12+G13</f>
        <v>648417.15999999992</v>
      </c>
      <c r="H11" s="120">
        <f t="shared" si="1"/>
        <v>837651.34</v>
      </c>
      <c r="I11" s="120">
        <f t="shared" si="1"/>
        <v>850216.12</v>
      </c>
      <c r="J11" s="120">
        <f t="shared" si="1"/>
        <v>862969.37</v>
      </c>
    </row>
    <row r="12" spans="1:10" x14ac:dyDescent="0.25">
      <c r="A12" s="144" t="s">
        <v>32</v>
      </c>
      <c r="B12" s="142"/>
      <c r="C12" s="142"/>
      <c r="D12" s="142"/>
      <c r="E12" s="142"/>
      <c r="F12" s="119">
        <v>678180.36</v>
      </c>
      <c r="G12" s="119">
        <v>642364.57999999996</v>
      </c>
      <c r="H12" s="119">
        <v>831251.34</v>
      </c>
      <c r="I12" s="119">
        <v>843720.12</v>
      </c>
      <c r="J12" s="121">
        <v>856375.92</v>
      </c>
    </row>
    <row r="13" spans="1:10" x14ac:dyDescent="0.25">
      <c r="A13" s="133" t="s">
        <v>33</v>
      </c>
      <c r="B13" s="134"/>
      <c r="C13" s="134"/>
      <c r="D13" s="134"/>
      <c r="E13" s="134"/>
      <c r="F13" s="122">
        <v>7358.87</v>
      </c>
      <c r="G13" s="122">
        <v>6052.58</v>
      </c>
      <c r="H13" s="122">
        <v>6400</v>
      </c>
      <c r="I13" s="122">
        <v>6496</v>
      </c>
      <c r="J13" s="121">
        <v>6593.45</v>
      </c>
    </row>
    <row r="14" spans="1:10" x14ac:dyDescent="0.25">
      <c r="A14" s="145" t="s">
        <v>54</v>
      </c>
      <c r="B14" s="139"/>
      <c r="C14" s="139"/>
      <c r="D14" s="139"/>
      <c r="E14" s="139"/>
      <c r="F14" s="120">
        <f>F8-F11</f>
        <v>-4206.2600000000093</v>
      </c>
      <c r="G14" s="120">
        <f t="shared" ref="G14:J14" si="2">G8-G11</f>
        <v>-2910.8599999998696</v>
      </c>
      <c r="H14" s="120">
        <f t="shared" si="2"/>
        <v>-4123.1799999999348</v>
      </c>
      <c r="I14" s="120">
        <f t="shared" si="2"/>
        <v>-4185.0300000000279</v>
      </c>
      <c r="J14" s="120">
        <f t="shared" si="2"/>
        <v>-4247.8000000000466</v>
      </c>
    </row>
    <row r="15" spans="1:10" ht="18" x14ac:dyDescent="0.25">
      <c r="A15" s="2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135" t="s">
        <v>24</v>
      </c>
      <c r="B16" s="137"/>
      <c r="C16" s="137"/>
      <c r="D16" s="137"/>
      <c r="E16" s="137"/>
      <c r="F16" s="137"/>
      <c r="G16" s="137"/>
      <c r="H16" s="137"/>
      <c r="I16" s="137"/>
      <c r="J16" s="137"/>
    </row>
    <row r="17" spans="1:10" ht="18" x14ac:dyDescent="0.25">
      <c r="A17" s="2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7"/>
      <c r="B18" s="28"/>
      <c r="C18" s="28"/>
      <c r="D18" s="29"/>
      <c r="E18" s="30"/>
      <c r="F18" s="3" t="s">
        <v>65</v>
      </c>
      <c r="G18" s="3" t="s">
        <v>66</v>
      </c>
      <c r="H18" s="3" t="s">
        <v>67</v>
      </c>
      <c r="I18" s="3" t="s">
        <v>62</v>
      </c>
      <c r="J18" s="3" t="s">
        <v>68</v>
      </c>
    </row>
    <row r="19" spans="1:10" x14ac:dyDescent="0.25">
      <c r="A19" s="133" t="s">
        <v>34</v>
      </c>
      <c r="B19" s="134"/>
      <c r="C19" s="134"/>
      <c r="D19" s="134"/>
      <c r="E19" s="134"/>
      <c r="F19" s="122"/>
      <c r="G19" s="122"/>
      <c r="H19" s="122"/>
      <c r="I19" s="122"/>
      <c r="J19" s="121"/>
    </row>
    <row r="20" spans="1:10" x14ac:dyDescent="0.25">
      <c r="A20" s="133" t="s">
        <v>35</v>
      </c>
      <c r="B20" s="134"/>
      <c r="C20" s="134"/>
      <c r="D20" s="134"/>
      <c r="E20" s="134"/>
      <c r="F20" s="122"/>
      <c r="G20" s="122"/>
      <c r="H20" s="122"/>
      <c r="I20" s="122"/>
      <c r="J20" s="121"/>
    </row>
    <row r="21" spans="1:10" x14ac:dyDescent="0.25">
      <c r="A21" s="145" t="s">
        <v>2</v>
      </c>
      <c r="B21" s="139"/>
      <c r="C21" s="139"/>
      <c r="D21" s="139"/>
      <c r="E21" s="139"/>
      <c r="F21" s="120">
        <f>F19-F20</f>
        <v>0</v>
      </c>
      <c r="G21" s="120">
        <f t="shared" ref="G21:J21" si="3">G19-G20</f>
        <v>0</v>
      </c>
      <c r="H21" s="120">
        <f t="shared" si="3"/>
        <v>0</v>
      </c>
      <c r="I21" s="120">
        <f t="shared" si="3"/>
        <v>0</v>
      </c>
      <c r="J21" s="120">
        <f t="shared" si="3"/>
        <v>0</v>
      </c>
    </row>
    <row r="22" spans="1:10" x14ac:dyDescent="0.25">
      <c r="A22" s="145" t="s">
        <v>55</v>
      </c>
      <c r="B22" s="139"/>
      <c r="C22" s="139"/>
      <c r="D22" s="139"/>
      <c r="E22" s="139"/>
      <c r="F22" s="120">
        <f>F14+F21</f>
        <v>-4206.2600000000093</v>
      </c>
      <c r="G22" s="120">
        <f t="shared" ref="G22:J22" si="4">G14+G21</f>
        <v>-2910.8599999998696</v>
      </c>
      <c r="H22" s="120">
        <f t="shared" si="4"/>
        <v>-4123.1799999999348</v>
      </c>
      <c r="I22" s="120">
        <f t="shared" si="4"/>
        <v>-4185.0300000000279</v>
      </c>
      <c r="J22" s="120">
        <f t="shared" si="4"/>
        <v>-4247.8000000000466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135" t="s">
        <v>56</v>
      </c>
      <c r="B24" s="137"/>
      <c r="C24" s="137"/>
      <c r="D24" s="137"/>
      <c r="E24" s="137"/>
      <c r="F24" s="137"/>
      <c r="G24" s="137"/>
      <c r="H24" s="137"/>
      <c r="I24" s="137"/>
      <c r="J24" s="137"/>
    </row>
    <row r="25" spans="1:10" ht="15.75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25.5" x14ac:dyDescent="0.25">
      <c r="A26" s="27"/>
      <c r="B26" s="28"/>
      <c r="C26" s="28"/>
      <c r="D26" s="29"/>
      <c r="E26" s="30"/>
      <c r="F26" s="3" t="s">
        <v>65</v>
      </c>
      <c r="G26" s="3" t="s">
        <v>66</v>
      </c>
      <c r="H26" s="3" t="s">
        <v>67</v>
      </c>
      <c r="I26" s="3" t="s">
        <v>62</v>
      </c>
      <c r="J26" s="3" t="s">
        <v>68</v>
      </c>
    </row>
    <row r="27" spans="1:10" ht="15" customHeight="1" x14ac:dyDescent="0.25">
      <c r="A27" s="148" t="s">
        <v>57</v>
      </c>
      <c r="B27" s="149"/>
      <c r="C27" s="149"/>
      <c r="D27" s="149"/>
      <c r="E27" s="150"/>
      <c r="F27" s="123">
        <v>0</v>
      </c>
      <c r="G27" s="123">
        <v>0</v>
      </c>
      <c r="H27" s="123">
        <v>0</v>
      </c>
      <c r="I27" s="123">
        <v>0</v>
      </c>
      <c r="J27" s="124">
        <v>0</v>
      </c>
    </row>
    <row r="28" spans="1:10" ht="15" customHeight="1" x14ac:dyDescent="0.25">
      <c r="A28" s="145" t="s">
        <v>58</v>
      </c>
      <c r="B28" s="139"/>
      <c r="C28" s="139"/>
      <c r="D28" s="139"/>
      <c r="E28" s="139"/>
      <c r="F28" s="125">
        <f>F22+F27</f>
        <v>-4206.2600000000093</v>
      </c>
      <c r="G28" s="125">
        <f t="shared" ref="G28:J28" si="5">G22+G27</f>
        <v>-2910.8599999998696</v>
      </c>
      <c r="H28" s="125">
        <f t="shared" si="5"/>
        <v>-4123.1799999999348</v>
      </c>
      <c r="I28" s="125">
        <f t="shared" si="5"/>
        <v>-4185.0300000000279</v>
      </c>
      <c r="J28" s="126">
        <f t="shared" si="5"/>
        <v>-4247.8000000000466</v>
      </c>
    </row>
    <row r="29" spans="1:10" ht="45" customHeight="1" x14ac:dyDescent="0.25">
      <c r="A29" s="138" t="s">
        <v>59</v>
      </c>
      <c r="B29" s="151"/>
      <c r="C29" s="151"/>
      <c r="D29" s="151"/>
      <c r="E29" s="152"/>
      <c r="F29" s="125">
        <f>F14+F21+F27-F28</f>
        <v>0</v>
      </c>
      <c r="G29" s="125">
        <f t="shared" ref="G29:J29" si="6">G14+G21+G27-G28</f>
        <v>0</v>
      </c>
      <c r="H29" s="125">
        <f t="shared" si="6"/>
        <v>0</v>
      </c>
      <c r="I29" s="125">
        <f t="shared" si="6"/>
        <v>0</v>
      </c>
      <c r="J29" s="126">
        <f t="shared" si="6"/>
        <v>0</v>
      </c>
    </row>
    <row r="30" spans="1:10" ht="15.75" x14ac:dyDescent="0.25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0" ht="15.75" x14ac:dyDescent="0.25">
      <c r="A31" s="153" t="s">
        <v>53</v>
      </c>
      <c r="B31" s="153"/>
      <c r="C31" s="153"/>
      <c r="D31" s="153"/>
      <c r="E31" s="153"/>
      <c r="F31" s="153"/>
      <c r="G31" s="153"/>
      <c r="H31" s="153"/>
      <c r="I31" s="153"/>
      <c r="J31" s="153"/>
    </row>
    <row r="32" spans="1:10" ht="18" x14ac:dyDescent="0.25">
      <c r="A32" s="45"/>
      <c r="B32" s="46"/>
      <c r="C32" s="46"/>
      <c r="D32" s="46"/>
      <c r="E32" s="46"/>
      <c r="F32" s="46"/>
      <c r="G32" s="46"/>
      <c r="H32" s="47"/>
      <c r="I32" s="47"/>
      <c r="J32" s="47"/>
    </row>
    <row r="33" spans="1:10" ht="25.5" x14ac:dyDescent="0.25">
      <c r="A33" s="48"/>
      <c r="B33" s="49"/>
      <c r="C33" s="49"/>
      <c r="D33" s="50"/>
      <c r="E33" s="51"/>
      <c r="F33" s="52" t="s">
        <v>65</v>
      </c>
      <c r="G33" s="52" t="s">
        <v>66</v>
      </c>
      <c r="H33" s="52" t="s">
        <v>67</v>
      </c>
      <c r="I33" s="52" t="s">
        <v>62</v>
      </c>
      <c r="J33" s="52" t="s">
        <v>68</v>
      </c>
    </row>
    <row r="34" spans="1:10" x14ac:dyDescent="0.25">
      <c r="A34" s="148" t="s">
        <v>57</v>
      </c>
      <c r="B34" s="149"/>
      <c r="C34" s="149"/>
      <c r="D34" s="149"/>
      <c r="E34" s="150"/>
      <c r="F34" s="41">
        <v>0</v>
      </c>
      <c r="G34" s="41">
        <f>F37</f>
        <v>0</v>
      </c>
      <c r="H34" s="41">
        <f>G37</f>
        <v>0</v>
      </c>
      <c r="I34" s="41">
        <f>H37</f>
        <v>0</v>
      </c>
      <c r="J34" s="42">
        <f>I37</f>
        <v>0</v>
      </c>
    </row>
    <row r="35" spans="1:10" ht="28.5" customHeight="1" x14ac:dyDescent="0.25">
      <c r="A35" s="148" t="s">
        <v>60</v>
      </c>
      <c r="B35" s="149"/>
      <c r="C35" s="149"/>
      <c r="D35" s="149"/>
      <c r="E35" s="150"/>
      <c r="F35" s="41">
        <v>0</v>
      </c>
      <c r="G35" s="41">
        <v>0</v>
      </c>
      <c r="H35" s="41">
        <v>0</v>
      </c>
      <c r="I35" s="41">
        <v>0</v>
      </c>
      <c r="J35" s="42">
        <v>0</v>
      </c>
    </row>
    <row r="36" spans="1:10" x14ac:dyDescent="0.25">
      <c r="A36" s="148" t="s">
        <v>61</v>
      </c>
      <c r="B36" s="154"/>
      <c r="C36" s="154"/>
      <c r="D36" s="154"/>
      <c r="E36" s="155"/>
      <c r="F36" s="41">
        <v>0</v>
      </c>
      <c r="G36" s="41">
        <v>0</v>
      </c>
      <c r="H36" s="41">
        <v>0</v>
      </c>
      <c r="I36" s="41">
        <v>0</v>
      </c>
      <c r="J36" s="42">
        <v>0</v>
      </c>
    </row>
    <row r="37" spans="1:10" ht="15" customHeight="1" x14ac:dyDescent="0.25">
      <c r="A37" s="145" t="s">
        <v>58</v>
      </c>
      <c r="B37" s="139"/>
      <c r="C37" s="139"/>
      <c r="D37" s="139"/>
      <c r="E37" s="139"/>
      <c r="F37" s="31">
        <f>F34-F35+F36</f>
        <v>0</v>
      </c>
      <c r="G37" s="31">
        <f t="shared" ref="G37:J37" si="7">G34-G35+G36</f>
        <v>0</v>
      </c>
      <c r="H37" s="31">
        <f t="shared" si="7"/>
        <v>0</v>
      </c>
      <c r="I37" s="31">
        <f t="shared" si="7"/>
        <v>0</v>
      </c>
      <c r="J37" s="53">
        <f t="shared" si="7"/>
        <v>0</v>
      </c>
    </row>
    <row r="38" spans="1:10" ht="17.25" customHeight="1" x14ac:dyDescent="0.25"/>
    <row r="39" spans="1:10" x14ac:dyDescent="0.25">
      <c r="A39" s="146"/>
      <c r="B39" s="147"/>
      <c r="C39" s="147"/>
      <c r="D39" s="147"/>
      <c r="E39" s="147"/>
      <c r="F39" s="147"/>
      <c r="G39" s="147"/>
      <c r="H39" s="147"/>
      <c r="I39" s="147"/>
      <c r="J39" s="147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1"/>
  <sheetViews>
    <sheetView workbookViewId="0">
      <selection activeCell="M12" sqref="M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35" t="s">
        <v>64</v>
      </c>
      <c r="B1" s="135"/>
      <c r="C1" s="135"/>
      <c r="D1" s="135"/>
      <c r="E1" s="135"/>
      <c r="F1" s="135"/>
      <c r="G1" s="135"/>
      <c r="H1" s="135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135" t="s">
        <v>17</v>
      </c>
      <c r="B3" s="135"/>
      <c r="C3" s="135"/>
      <c r="D3" s="135"/>
      <c r="E3" s="135"/>
      <c r="F3" s="135"/>
      <c r="G3" s="135"/>
      <c r="H3" s="135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35" t="s">
        <v>4</v>
      </c>
      <c r="B5" s="135"/>
      <c r="C5" s="135"/>
      <c r="D5" s="135"/>
      <c r="E5" s="135"/>
      <c r="F5" s="135"/>
      <c r="G5" s="135"/>
      <c r="H5" s="135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25">
      <c r="A7" s="135" t="s">
        <v>36</v>
      </c>
      <c r="B7" s="135"/>
      <c r="C7" s="135"/>
      <c r="D7" s="135"/>
      <c r="E7" s="135"/>
      <c r="F7" s="135"/>
      <c r="G7" s="135"/>
      <c r="H7" s="135"/>
    </row>
    <row r="8" spans="1:10" ht="18" x14ac:dyDescent="0.25">
      <c r="A8" s="4"/>
      <c r="B8" s="4"/>
      <c r="C8" s="4"/>
      <c r="D8" s="4"/>
      <c r="E8" s="4"/>
      <c r="F8" s="4"/>
      <c r="G8" s="5"/>
      <c r="H8" s="5"/>
    </row>
    <row r="9" spans="1:10" ht="25.5" x14ac:dyDescent="0.25">
      <c r="A9" s="20" t="s">
        <v>5</v>
      </c>
      <c r="B9" s="19" t="s">
        <v>6</v>
      </c>
      <c r="C9" s="19" t="s">
        <v>3</v>
      </c>
      <c r="D9" s="19" t="s">
        <v>69</v>
      </c>
      <c r="E9" s="20" t="s">
        <v>66</v>
      </c>
      <c r="F9" s="20" t="s">
        <v>70</v>
      </c>
      <c r="G9" s="20" t="s">
        <v>63</v>
      </c>
      <c r="H9" s="20" t="s">
        <v>71</v>
      </c>
      <c r="I9" s="118"/>
      <c r="J9" s="118"/>
    </row>
    <row r="10" spans="1:10" x14ac:dyDescent="0.25">
      <c r="A10" s="107"/>
      <c r="B10" s="108"/>
      <c r="C10" s="109" t="s">
        <v>0</v>
      </c>
      <c r="D10" s="92">
        <f>SUM(D11+D16)</f>
        <v>685539.2300000001</v>
      </c>
      <c r="E10" s="92">
        <f>SUM(E11+E16)</f>
        <v>648417.16</v>
      </c>
      <c r="F10" s="92">
        <f>SUM(F11+F16)</f>
        <v>837651.34000000008</v>
      </c>
      <c r="G10" s="92">
        <f>SUM(G11+G16)</f>
        <v>850216.12</v>
      </c>
      <c r="H10" s="92">
        <f>SUM(H11+H16)</f>
        <v>862969.37000000011</v>
      </c>
    </row>
    <row r="11" spans="1:10" ht="15.75" customHeight="1" x14ac:dyDescent="0.25">
      <c r="A11" s="73">
        <v>6</v>
      </c>
      <c r="B11" s="73"/>
      <c r="C11" s="73" t="s">
        <v>7</v>
      </c>
      <c r="D11" s="61">
        <f>SUM(D12:D15)</f>
        <v>681332.97000000009</v>
      </c>
      <c r="E11" s="61">
        <f>SUM(E12:E15)</f>
        <v>645506.30000000005</v>
      </c>
      <c r="F11" s="61">
        <f>SUM(F12:F15)</f>
        <v>833528.16</v>
      </c>
      <c r="G11" s="61">
        <f>SUM(G12:G15)</f>
        <v>846031.09</v>
      </c>
      <c r="H11" s="61">
        <f>SUM(H12:H15)</f>
        <v>858721.57000000007</v>
      </c>
    </row>
    <row r="12" spans="1:10" ht="38.25" x14ac:dyDescent="0.25">
      <c r="A12" s="73"/>
      <c r="B12" s="110">
        <v>63</v>
      </c>
      <c r="C12" s="110" t="s">
        <v>25</v>
      </c>
      <c r="D12" s="63">
        <v>584611.05000000005</v>
      </c>
      <c r="E12" s="63">
        <v>577921.46</v>
      </c>
      <c r="F12" s="63">
        <v>768925</v>
      </c>
      <c r="G12" s="63">
        <v>780458.88</v>
      </c>
      <c r="H12" s="63">
        <v>792165.77</v>
      </c>
    </row>
    <row r="13" spans="1:10" ht="51" x14ac:dyDescent="0.25">
      <c r="A13" s="12"/>
      <c r="B13" s="110">
        <v>65</v>
      </c>
      <c r="C13" s="110" t="s">
        <v>141</v>
      </c>
      <c r="D13" s="63">
        <v>0</v>
      </c>
      <c r="E13" s="63">
        <v>3981.68</v>
      </c>
      <c r="F13" s="63">
        <v>1000</v>
      </c>
      <c r="G13" s="63">
        <v>1015</v>
      </c>
      <c r="H13" s="63">
        <v>1030.23</v>
      </c>
    </row>
    <row r="14" spans="1:10" ht="51" x14ac:dyDescent="0.25">
      <c r="A14" s="12"/>
      <c r="B14" s="110">
        <v>66</v>
      </c>
      <c r="C14" s="110" t="s">
        <v>142</v>
      </c>
      <c r="D14" s="63">
        <v>0</v>
      </c>
      <c r="E14" s="63">
        <v>650</v>
      </c>
      <c r="F14" s="63">
        <v>650</v>
      </c>
      <c r="G14" s="63">
        <v>659.75</v>
      </c>
      <c r="H14" s="63">
        <v>669.65</v>
      </c>
    </row>
    <row r="15" spans="1:10" ht="38.25" x14ac:dyDescent="0.25">
      <c r="A15" s="12"/>
      <c r="B15" s="12">
        <v>67</v>
      </c>
      <c r="C15" s="110" t="s">
        <v>26</v>
      </c>
      <c r="D15" s="63">
        <v>96721.919999999998</v>
      </c>
      <c r="E15" s="63">
        <v>62953.16</v>
      </c>
      <c r="F15" s="63">
        <v>62953.16</v>
      </c>
      <c r="G15" s="63">
        <v>63897.46</v>
      </c>
      <c r="H15" s="63">
        <v>64855.92</v>
      </c>
    </row>
    <row r="16" spans="1:10" x14ac:dyDescent="0.25">
      <c r="A16" s="127">
        <v>9</v>
      </c>
      <c r="B16" s="127"/>
      <c r="C16" s="128" t="s">
        <v>143</v>
      </c>
      <c r="D16" s="129">
        <f>SUM(D17)</f>
        <v>4206.26</v>
      </c>
      <c r="E16" s="129">
        <f>SUM(E17)</f>
        <v>2910.86</v>
      </c>
      <c r="F16" s="129">
        <f>SUM(F17)</f>
        <v>4123.18</v>
      </c>
      <c r="G16" s="129">
        <f>SUM(G17)</f>
        <v>4185.03</v>
      </c>
      <c r="H16" s="129">
        <f>SUM(H17)</f>
        <v>4247.8</v>
      </c>
    </row>
    <row r="17" spans="1:9" x14ac:dyDescent="0.25">
      <c r="A17" s="130"/>
      <c r="B17" s="130">
        <v>92</v>
      </c>
      <c r="C17" s="131" t="s">
        <v>144</v>
      </c>
      <c r="D17" s="132">
        <v>4206.26</v>
      </c>
      <c r="E17" s="132">
        <v>2910.86</v>
      </c>
      <c r="F17" s="132">
        <v>4123.18</v>
      </c>
      <c r="G17" s="132">
        <v>4185.03</v>
      </c>
      <c r="H17" s="132">
        <v>4247.8</v>
      </c>
    </row>
    <row r="18" spans="1:9" x14ac:dyDescent="0.25">
      <c r="A18" s="115"/>
      <c r="B18" s="115"/>
      <c r="C18" s="116"/>
      <c r="D18" s="117"/>
      <c r="E18" s="117"/>
      <c r="F18" s="117"/>
      <c r="G18" s="117"/>
      <c r="H18" s="117"/>
    </row>
    <row r="19" spans="1:9" x14ac:dyDescent="0.25">
      <c r="A19" s="118"/>
      <c r="B19" s="118"/>
      <c r="C19" s="118"/>
      <c r="D19" s="118"/>
      <c r="E19" s="118"/>
      <c r="F19" s="118"/>
      <c r="G19" s="118"/>
      <c r="H19" s="118"/>
    </row>
    <row r="20" spans="1:9" ht="15.75" x14ac:dyDescent="0.25">
      <c r="A20" s="135" t="s">
        <v>37</v>
      </c>
      <c r="B20" s="156"/>
      <c r="C20" s="156"/>
      <c r="D20" s="156"/>
      <c r="E20" s="156"/>
      <c r="F20" s="156"/>
      <c r="G20" s="156"/>
      <c r="H20" s="156"/>
    </row>
    <row r="21" spans="1:9" ht="18" x14ac:dyDescent="0.25">
      <c r="A21" s="4"/>
      <c r="B21" s="4"/>
      <c r="C21" s="4"/>
      <c r="D21" s="4"/>
      <c r="E21" s="4"/>
      <c r="F21" s="4"/>
      <c r="G21" s="5"/>
      <c r="H21" s="5"/>
    </row>
    <row r="22" spans="1:9" ht="25.5" x14ac:dyDescent="0.25">
      <c r="A22" s="20" t="s">
        <v>5</v>
      </c>
      <c r="B22" s="19" t="s">
        <v>6</v>
      </c>
      <c r="C22" s="19" t="s">
        <v>8</v>
      </c>
      <c r="D22" s="19" t="s">
        <v>69</v>
      </c>
      <c r="E22" s="20" t="s">
        <v>66</v>
      </c>
      <c r="F22" s="20" t="s">
        <v>70</v>
      </c>
      <c r="G22" s="20" t="s">
        <v>63</v>
      </c>
      <c r="H22" s="20" t="s">
        <v>71</v>
      </c>
    </row>
    <row r="23" spans="1:9" x14ac:dyDescent="0.25">
      <c r="A23" s="107"/>
      <c r="B23" s="108"/>
      <c r="C23" s="109" t="s">
        <v>1</v>
      </c>
      <c r="D23" s="92">
        <f>SUM(D24+D29)</f>
        <v>685539.23</v>
      </c>
      <c r="E23" s="92">
        <f>SUM(E24+E29)</f>
        <v>648417.15999999992</v>
      </c>
      <c r="F23" s="92">
        <f>SUM(F24+F29)</f>
        <v>837651.34</v>
      </c>
      <c r="G23" s="92">
        <f>SUM(G24+G29)</f>
        <v>850216.12</v>
      </c>
      <c r="H23" s="92">
        <f>SUM(H24+H29)</f>
        <v>862969.37</v>
      </c>
    </row>
    <row r="24" spans="1:9" ht="15.75" customHeight="1" x14ac:dyDescent="0.25">
      <c r="A24" s="73">
        <v>3</v>
      </c>
      <c r="B24" s="73"/>
      <c r="C24" s="73" t="s">
        <v>9</v>
      </c>
      <c r="D24" s="61">
        <f>SUM(D25:D28)</f>
        <v>678180.36</v>
      </c>
      <c r="E24" s="61">
        <f>SUM(E25:E28)</f>
        <v>642364.57999999996</v>
      </c>
      <c r="F24" s="61">
        <f>SUM(F25:F28)</f>
        <v>831251.34</v>
      </c>
      <c r="G24" s="61">
        <f>SUM(G25:G28)</f>
        <v>843720.12</v>
      </c>
      <c r="H24" s="61">
        <f>SUM(H25:H28)</f>
        <v>856375.92</v>
      </c>
    </row>
    <row r="25" spans="1:9" ht="15.75" customHeight="1" x14ac:dyDescent="0.25">
      <c r="A25" s="73"/>
      <c r="B25" s="110">
        <v>31</v>
      </c>
      <c r="C25" s="110" t="s">
        <v>10</v>
      </c>
      <c r="D25" s="63">
        <v>523156.96</v>
      </c>
      <c r="E25" s="63">
        <v>514219.77</v>
      </c>
      <c r="F25" s="63">
        <v>688800</v>
      </c>
      <c r="G25" s="63">
        <v>699132</v>
      </c>
      <c r="H25" s="63">
        <v>709618.98</v>
      </c>
    </row>
    <row r="26" spans="1:9" x14ac:dyDescent="0.25">
      <c r="A26" s="12"/>
      <c r="B26" s="12">
        <v>32</v>
      </c>
      <c r="C26" s="12" t="s">
        <v>20</v>
      </c>
      <c r="D26" s="63">
        <v>154792.87</v>
      </c>
      <c r="E26" s="63">
        <v>128136.18</v>
      </c>
      <c r="F26" s="63">
        <v>142321.34</v>
      </c>
      <c r="G26" s="63">
        <v>144456.16</v>
      </c>
      <c r="H26" s="63">
        <v>146623.01</v>
      </c>
      <c r="I26" s="69"/>
    </row>
    <row r="27" spans="1:9" x14ac:dyDescent="0.25">
      <c r="A27" s="12"/>
      <c r="B27" s="12">
        <v>34</v>
      </c>
      <c r="C27" s="12" t="s">
        <v>80</v>
      </c>
      <c r="D27" s="63">
        <v>118.09</v>
      </c>
      <c r="E27" s="63">
        <v>8.6300000000000008</v>
      </c>
      <c r="F27" s="63">
        <v>5</v>
      </c>
      <c r="G27" s="63">
        <v>5.08</v>
      </c>
      <c r="H27" s="63">
        <v>5.15</v>
      </c>
    </row>
    <row r="28" spans="1:9" x14ac:dyDescent="0.25">
      <c r="A28" s="12"/>
      <c r="B28" s="12">
        <v>38</v>
      </c>
      <c r="C28" s="12" t="s">
        <v>120</v>
      </c>
      <c r="D28" s="63">
        <v>112.44</v>
      </c>
      <c r="E28" s="63">
        <v>0</v>
      </c>
      <c r="F28" s="63">
        <v>125</v>
      </c>
      <c r="G28" s="63">
        <v>126.88</v>
      </c>
      <c r="H28" s="63">
        <v>128.78</v>
      </c>
    </row>
    <row r="29" spans="1:9" ht="25.5" x14ac:dyDescent="0.25">
      <c r="A29" s="14">
        <v>4</v>
      </c>
      <c r="B29" s="14"/>
      <c r="C29" s="111" t="s">
        <v>11</v>
      </c>
      <c r="D29" s="61">
        <f>SUM(D30+D31)</f>
        <v>7358.87</v>
      </c>
      <c r="E29" s="61">
        <f>SUM(E30)</f>
        <v>6052.58</v>
      </c>
      <c r="F29" s="61">
        <f>SUM(F30)</f>
        <v>6400</v>
      </c>
      <c r="G29" s="61">
        <f>SUM(G30)</f>
        <v>6496</v>
      </c>
      <c r="H29" s="61">
        <f>SUM(H30)</f>
        <v>6593.45</v>
      </c>
    </row>
    <row r="30" spans="1:9" ht="38.25" x14ac:dyDescent="0.25">
      <c r="A30" s="110"/>
      <c r="B30" s="110">
        <v>42</v>
      </c>
      <c r="C30" s="112" t="s">
        <v>27</v>
      </c>
      <c r="D30" s="63">
        <v>7358.87</v>
      </c>
      <c r="E30" s="63">
        <v>6052.58</v>
      </c>
      <c r="F30" s="63">
        <v>6400</v>
      </c>
      <c r="G30" s="63">
        <v>6496</v>
      </c>
      <c r="H30" s="63">
        <v>6593.45</v>
      </c>
    </row>
    <row r="31" spans="1:9" ht="25.5" x14ac:dyDescent="0.25">
      <c r="A31" s="110"/>
      <c r="B31" s="110">
        <v>45</v>
      </c>
      <c r="C31" s="112" t="s">
        <v>97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</row>
  </sheetData>
  <mergeCells count="5">
    <mergeCell ref="A20:H20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2"/>
  <sheetViews>
    <sheetView workbookViewId="0">
      <selection activeCell="A5" sqref="A5:F5"/>
    </sheetView>
  </sheetViews>
  <sheetFormatPr defaultRowHeight="15" x14ac:dyDescent="0.25"/>
  <cols>
    <col min="1" max="6" width="25.28515625" customWidth="1"/>
  </cols>
  <sheetData>
    <row r="1" spans="1:8" ht="42" customHeight="1" x14ac:dyDescent="0.25">
      <c r="A1" s="135" t="s">
        <v>64</v>
      </c>
      <c r="B1" s="135"/>
      <c r="C1" s="135"/>
      <c r="D1" s="135"/>
      <c r="E1" s="135"/>
      <c r="F1" s="135"/>
    </row>
    <row r="2" spans="1:8" ht="18" customHeight="1" x14ac:dyDescent="0.25">
      <c r="A2" s="24"/>
      <c r="B2" s="24"/>
      <c r="C2" s="24"/>
      <c r="D2" s="24"/>
      <c r="E2" s="24"/>
      <c r="F2" s="24"/>
    </row>
    <row r="3" spans="1:8" ht="15.75" customHeight="1" x14ac:dyDescent="0.25">
      <c r="A3" s="135" t="s">
        <v>17</v>
      </c>
      <c r="B3" s="135"/>
      <c r="C3" s="135"/>
      <c r="D3" s="135"/>
      <c r="E3" s="135"/>
      <c r="F3" s="135"/>
    </row>
    <row r="4" spans="1:8" ht="18" x14ac:dyDescent="0.25">
      <c r="B4" s="24"/>
      <c r="C4" s="24"/>
      <c r="D4" s="24"/>
      <c r="E4" s="5"/>
      <c r="F4" s="5"/>
    </row>
    <row r="5" spans="1:8" ht="18" customHeight="1" x14ac:dyDescent="0.25">
      <c r="A5" s="135" t="s">
        <v>4</v>
      </c>
      <c r="B5" s="135"/>
      <c r="C5" s="135"/>
      <c r="D5" s="135"/>
      <c r="E5" s="135"/>
      <c r="F5" s="135"/>
    </row>
    <row r="6" spans="1:8" ht="18" x14ac:dyDescent="0.25">
      <c r="A6" s="24"/>
      <c r="B6" s="24"/>
      <c r="C6" s="24"/>
      <c r="D6" s="24"/>
      <c r="E6" s="5"/>
      <c r="F6" s="5"/>
    </row>
    <row r="7" spans="1:8" ht="15.75" customHeight="1" x14ac:dyDescent="0.25">
      <c r="A7" s="135" t="s">
        <v>38</v>
      </c>
      <c r="B7" s="135"/>
      <c r="C7" s="135"/>
      <c r="D7" s="135"/>
      <c r="E7" s="135"/>
      <c r="F7" s="135"/>
    </row>
    <row r="8" spans="1:8" ht="18" x14ac:dyDescent="0.25">
      <c r="A8" s="24"/>
      <c r="B8" s="24"/>
      <c r="C8" s="24"/>
      <c r="D8" s="24"/>
      <c r="E8" s="5"/>
      <c r="F8" s="5"/>
    </row>
    <row r="9" spans="1:8" ht="25.5" x14ac:dyDescent="0.25">
      <c r="A9" s="20" t="s">
        <v>40</v>
      </c>
      <c r="B9" s="19" t="s">
        <v>69</v>
      </c>
      <c r="C9" s="20" t="s">
        <v>66</v>
      </c>
      <c r="D9" s="20" t="s">
        <v>70</v>
      </c>
      <c r="E9" s="20" t="s">
        <v>63</v>
      </c>
      <c r="F9" s="20" t="s">
        <v>71</v>
      </c>
      <c r="G9" s="118"/>
      <c r="H9" s="118"/>
    </row>
    <row r="10" spans="1:8" x14ac:dyDescent="0.25">
      <c r="A10" s="79" t="s">
        <v>0</v>
      </c>
      <c r="B10" s="92">
        <f>SUM(B11+B14+B16+B20)</f>
        <v>685539.23</v>
      </c>
      <c r="C10" s="92">
        <f>SUM(C14+C16+C20)</f>
        <v>648417.15999999992</v>
      </c>
      <c r="D10" s="92">
        <f>SUM(D14+D16+D20)</f>
        <v>837651.34</v>
      </c>
      <c r="E10" s="92">
        <f>SUM(E14+E16+E20)</f>
        <v>850216.12</v>
      </c>
      <c r="F10" s="92">
        <f>SUM(F14+F16+F20)</f>
        <v>862969.37</v>
      </c>
    </row>
    <row r="11" spans="1:8" x14ac:dyDescent="0.25">
      <c r="A11" s="79" t="s">
        <v>43</v>
      </c>
      <c r="B11" s="93">
        <f>B12+B13</f>
        <v>20290.629999999997</v>
      </c>
      <c r="C11" s="93">
        <f>C12+C13</f>
        <v>0</v>
      </c>
      <c r="D11" s="93">
        <f>D12+D13</f>
        <v>0</v>
      </c>
      <c r="E11" s="93">
        <f>E12+E13</f>
        <v>0</v>
      </c>
      <c r="F11" s="93">
        <f>F12+F13</f>
        <v>0</v>
      </c>
    </row>
    <row r="12" spans="1:8" x14ac:dyDescent="0.25">
      <c r="A12" s="82" t="s">
        <v>132</v>
      </c>
      <c r="B12" s="94">
        <v>14004.97</v>
      </c>
      <c r="C12" s="94">
        <v>0</v>
      </c>
      <c r="D12" s="94">
        <v>0</v>
      </c>
      <c r="E12" s="94">
        <v>0</v>
      </c>
      <c r="F12" s="94">
        <v>0</v>
      </c>
    </row>
    <row r="13" spans="1:8" ht="25.5" x14ac:dyDescent="0.25">
      <c r="A13" s="82" t="s">
        <v>133</v>
      </c>
      <c r="B13" s="94">
        <v>6285.66</v>
      </c>
      <c r="C13" s="94">
        <v>0</v>
      </c>
      <c r="D13" s="94">
        <v>0</v>
      </c>
      <c r="E13" s="94">
        <v>0</v>
      </c>
      <c r="F13" s="94">
        <v>0</v>
      </c>
    </row>
    <row r="14" spans="1:8" x14ac:dyDescent="0.25">
      <c r="A14" s="84" t="s">
        <v>45</v>
      </c>
      <c r="B14" s="93">
        <f>SUM(B15)</f>
        <v>0</v>
      </c>
      <c r="C14" s="93">
        <f>SUM(C15)</f>
        <v>650</v>
      </c>
      <c r="D14" s="93">
        <f>SUM(D15)</f>
        <v>650</v>
      </c>
      <c r="E14" s="93">
        <f>SUM(E15)</f>
        <v>659.75</v>
      </c>
      <c r="F14" s="93">
        <v>669.65</v>
      </c>
    </row>
    <row r="15" spans="1:8" x14ac:dyDescent="0.25">
      <c r="A15" s="17" t="s">
        <v>134</v>
      </c>
      <c r="B15" s="85">
        <v>0</v>
      </c>
      <c r="C15" s="63">
        <v>650</v>
      </c>
      <c r="D15" s="63">
        <v>650</v>
      </c>
      <c r="E15" s="63">
        <v>659.75</v>
      </c>
      <c r="F15" s="63">
        <v>669.5</v>
      </c>
    </row>
    <row r="16" spans="1:8" ht="25.5" x14ac:dyDescent="0.25">
      <c r="A16" s="73" t="s">
        <v>42</v>
      </c>
      <c r="B16" s="61">
        <f>SUM(B17:B19)</f>
        <v>80637.549999999988</v>
      </c>
      <c r="C16" s="61">
        <f>SUM(C17:C19)</f>
        <v>69845.7</v>
      </c>
      <c r="D16" s="61">
        <f>SUM(D17:D19)</f>
        <v>68076.34</v>
      </c>
      <c r="E16" s="61">
        <f>SUM(E17:E19)</f>
        <v>69097.490000000005</v>
      </c>
      <c r="F16" s="61">
        <f>SUM(F17:F19)</f>
        <v>70133.95</v>
      </c>
    </row>
    <row r="17" spans="1:6" ht="25.5" x14ac:dyDescent="0.25">
      <c r="A17" s="17" t="s">
        <v>135</v>
      </c>
      <c r="B17" s="85">
        <v>0</v>
      </c>
      <c r="C17" s="86">
        <v>3981.68</v>
      </c>
      <c r="D17" s="86">
        <v>1000</v>
      </c>
      <c r="E17" s="86">
        <v>1015</v>
      </c>
      <c r="F17" s="86">
        <v>1030.23</v>
      </c>
    </row>
    <row r="18" spans="1:6" x14ac:dyDescent="0.25">
      <c r="A18" s="100" t="s">
        <v>136</v>
      </c>
      <c r="B18" s="101">
        <v>4206.26</v>
      </c>
      <c r="C18" s="99">
        <v>2910.86</v>
      </c>
      <c r="D18" s="99">
        <v>4123.18</v>
      </c>
      <c r="E18" s="99">
        <v>4185.03</v>
      </c>
      <c r="F18" s="99">
        <v>4247.8</v>
      </c>
    </row>
    <row r="19" spans="1:6" ht="25.5" x14ac:dyDescent="0.25">
      <c r="A19" s="17" t="s">
        <v>137</v>
      </c>
      <c r="B19" s="114">
        <v>76431.289999999994</v>
      </c>
      <c r="C19" s="86">
        <v>62953.16</v>
      </c>
      <c r="D19" s="86">
        <v>62953.16</v>
      </c>
      <c r="E19" s="86">
        <v>63897.46</v>
      </c>
      <c r="F19" s="86">
        <v>64855.92</v>
      </c>
    </row>
    <row r="20" spans="1:6" x14ac:dyDescent="0.25">
      <c r="A20" s="79" t="s">
        <v>41</v>
      </c>
      <c r="B20" s="61">
        <f>SUM(B21:B23)</f>
        <v>584611.04999999993</v>
      </c>
      <c r="C20" s="87">
        <f>SUM(C21:C23)</f>
        <v>577921.46</v>
      </c>
      <c r="D20" s="87">
        <f>SUM(D21:D23)</f>
        <v>768925</v>
      </c>
      <c r="E20" s="87">
        <f>SUM(E21:E23)</f>
        <v>780458.88</v>
      </c>
      <c r="F20" s="87">
        <f>SUM(F21:F23)</f>
        <v>792165.77</v>
      </c>
    </row>
    <row r="21" spans="1:6" x14ac:dyDescent="0.25">
      <c r="A21" s="13" t="s">
        <v>138</v>
      </c>
      <c r="B21" s="113">
        <v>583811.86</v>
      </c>
      <c r="C21" s="86">
        <v>575421.46</v>
      </c>
      <c r="D21" s="86">
        <v>765925</v>
      </c>
      <c r="E21" s="86">
        <v>777413.88</v>
      </c>
      <c r="F21" s="86">
        <v>789075.09</v>
      </c>
    </row>
    <row r="22" spans="1:6" x14ac:dyDescent="0.25">
      <c r="A22" s="13" t="s">
        <v>139</v>
      </c>
      <c r="B22" s="113">
        <v>562.5</v>
      </c>
      <c r="C22" s="86">
        <v>2500</v>
      </c>
      <c r="D22" s="86">
        <v>3000</v>
      </c>
      <c r="E22" s="86">
        <v>3045</v>
      </c>
      <c r="F22" s="86">
        <v>3090.68</v>
      </c>
    </row>
    <row r="23" spans="1:6" x14ac:dyDescent="0.25">
      <c r="A23" s="13" t="s">
        <v>140</v>
      </c>
      <c r="B23" s="113">
        <v>236.69</v>
      </c>
      <c r="C23" s="86">
        <v>0</v>
      </c>
      <c r="D23" s="86">
        <v>0</v>
      </c>
      <c r="E23" s="86">
        <v>0</v>
      </c>
      <c r="F23" s="86">
        <v>0</v>
      </c>
    </row>
    <row r="24" spans="1:6" x14ac:dyDescent="0.25">
      <c r="A24" s="88"/>
      <c r="B24" s="89"/>
      <c r="C24" s="89"/>
      <c r="D24" s="89"/>
      <c r="E24" s="89"/>
      <c r="F24" s="90"/>
    </row>
    <row r="26" spans="1:6" ht="15.75" customHeight="1" x14ac:dyDescent="0.25">
      <c r="A26" s="135" t="s">
        <v>39</v>
      </c>
      <c r="B26" s="135"/>
      <c r="C26" s="135"/>
      <c r="D26" s="135"/>
      <c r="E26" s="135"/>
      <c r="F26" s="135"/>
    </row>
    <row r="27" spans="1:6" ht="18" x14ac:dyDescent="0.25">
      <c r="A27" s="24"/>
      <c r="B27" s="24"/>
      <c r="C27" s="24"/>
      <c r="D27" s="24"/>
      <c r="E27" s="5"/>
      <c r="F27" s="5"/>
    </row>
    <row r="28" spans="1:6" ht="25.5" x14ac:dyDescent="0.25">
      <c r="A28" s="20" t="s">
        <v>40</v>
      </c>
      <c r="B28" s="19" t="s">
        <v>69</v>
      </c>
      <c r="C28" s="20" t="s">
        <v>66</v>
      </c>
      <c r="D28" s="20" t="s">
        <v>70</v>
      </c>
      <c r="E28" s="20" t="s">
        <v>63</v>
      </c>
      <c r="F28" s="20" t="s">
        <v>71</v>
      </c>
    </row>
    <row r="29" spans="1:6" x14ac:dyDescent="0.25">
      <c r="A29" s="79" t="s">
        <v>1</v>
      </c>
      <c r="B29" s="80">
        <f>SUM(B30+B33+B35+B39)</f>
        <v>685539.23</v>
      </c>
      <c r="C29" s="80">
        <f>SUM(C30+C33+C35+C39)</f>
        <v>648417.15999999992</v>
      </c>
      <c r="D29" s="80">
        <f>SUM(D33+D35+D39)</f>
        <v>837651.34</v>
      </c>
      <c r="E29" s="80">
        <f>SUM(E33+E35+E39)</f>
        <v>850216.12</v>
      </c>
      <c r="F29" s="80">
        <f>SUM(F33+F35+F39)</f>
        <v>862969.37</v>
      </c>
    </row>
    <row r="30" spans="1:6" x14ac:dyDescent="0.25">
      <c r="A30" s="79" t="s">
        <v>43</v>
      </c>
      <c r="B30" s="95">
        <f>B31+B32</f>
        <v>20290.629999999997</v>
      </c>
      <c r="C30" s="81">
        <f>C31+C32</f>
        <v>0</v>
      </c>
      <c r="D30" s="81">
        <f>D31+D32</f>
        <v>0</v>
      </c>
      <c r="E30" s="81">
        <f>E31+E32</f>
        <v>0</v>
      </c>
      <c r="F30" s="81">
        <f>F31+F32</f>
        <v>0</v>
      </c>
    </row>
    <row r="31" spans="1:6" x14ac:dyDescent="0.25">
      <c r="A31" s="82" t="s">
        <v>132</v>
      </c>
      <c r="B31" s="96">
        <v>14004.97</v>
      </c>
      <c r="C31" s="83">
        <v>0</v>
      </c>
      <c r="D31" s="83">
        <v>0</v>
      </c>
      <c r="E31" s="83">
        <v>0</v>
      </c>
      <c r="F31" s="83">
        <v>0</v>
      </c>
    </row>
    <row r="32" spans="1:6" ht="25.5" x14ac:dyDescent="0.25">
      <c r="A32" s="82" t="s">
        <v>133</v>
      </c>
      <c r="B32" s="96">
        <v>6285.66</v>
      </c>
      <c r="C32" s="83">
        <v>0</v>
      </c>
      <c r="D32" s="83">
        <v>0</v>
      </c>
      <c r="E32" s="83">
        <v>0</v>
      </c>
      <c r="F32" s="83">
        <v>0</v>
      </c>
    </row>
    <row r="33" spans="1:6" ht="15.75" customHeight="1" x14ac:dyDescent="0.25">
      <c r="A33" s="84" t="s">
        <v>45</v>
      </c>
      <c r="B33" s="95">
        <f>SUM(B34)</f>
        <v>0</v>
      </c>
      <c r="C33" s="81">
        <f>SUM(C34)</f>
        <v>650</v>
      </c>
      <c r="D33" s="81">
        <f>SUM(D34)</f>
        <v>650</v>
      </c>
      <c r="E33" s="81">
        <f>SUM(E34)</f>
        <v>659.75</v>
      </c>
      <c r="F33" s="81">
        <f>SUM(F34)</f>
        <v>669.65</v>
      </c>
    </row>
    <row r="34" spans="1:6" x14ac:dyDescent="0.25">
      <c r="A34" s="17" t="s">
        <v>134</v>
      </c>
      <c r="B34" s="97">
        <v>0</v>
      </c>
      <c r="C34" s="76">
        <v>650</v>
      </c>
      <c r="D34" s="76">
        <v>650</v>
      </c>
      <c r="E34" s="76">
        <v>659.75</v>
      </c>
      <c r="F34" s="76">
        <v>669.65</v>
      </c>
    </row>
    <row r="35" spans="1:6" ht="25.5" x14ac:dyDescent="0.25">
      <c r="A35" s="73" t="s">
        <v>42</v>
      </c>
      <c r="B35" s="98">
        <f>SUM(B36:B38)</f>
        <v>80637.549999999988</v>
      </c>
      <c r="C35" s="74">
        <f>SUM(C36:C38)</f>
        <v>69845.7</v>
      </c>
      <c r="D35" s="74">
        <f>SUM(D36:D38)</f>
        <v>68076.34</v>
      </c>
      <c r="E35" s="74">
        <f>SUM(E36:E38)</f>
        <v>69097.490000000005</v>
      </c>
      <c r="F35" s="74">
        <f>SUM(F36:F38)</f>
        <v>70133.95</v>
      </c>
    </row>
    <row r="36" spans="1:6" ht="25.5" x14ac:dyDescent="0.25">
      <c r="A36" s="17" t="s">
        <v>135</v>
      </c>
      <c r="B36" s="97">
        <v>0</v>
      </c>
      <c r="C36" s="76">
        <v>3981.68</v>
      </c>
      <c r="D36" s="76">
        <v>1000</v>
      </c>
      <c r="E36" s="76">
        <v>1015</v>
      </c>
      <c r="F36" s="76">
        <v>1030.23</v>
      </c>
    </row>
    <row r="37" spans="1:6" x14ac:dyDescent="0.25">
      <c r="A37" s="91" t="s">
        <v>136</v>
      </c>
      <c r="B37" s="102">
        <v>4206.26</v>
      </c>
      <c r="C37" s="103">
        <v>2910.86</v>
      </c>
      <c r="D37" s="103">
        <v>4123.18</v>
      </c>
      <c r="E37" s="103">
        <v>4185.03</v>
      </c>
      <c r="F37" s="103">
        <v>4247.8</v>
      </c>
    </row>
    <row r="38" spans="1:6" ht="25.5" x14ac:dyDescent="0.25">
      <c r="A38" s="104" t="s">
        <v>137</v>
      </c>
      <c r="B38" s="106">
        <v>76431.289999999994</v>
      </c>
      <c r="C38" s="76">
        <v>62953.16</v>
      </c>
      <c r="D38" s="76">
        <v>62953.16</v>
      </c>
      <c r="E38" s="76">
        <v>63897.46</v>
      </c>
      <c r="F38" s="76">
        <v>64855.92</v>
      </c>
    </row>
    <row r="39" spans="1:6" x14ac:dyDescent="0.25">
      <c r="A39" s="79" t="s">
        <v>41</v>
      </c>
      <c r="B39" s="98">
        <f>SUM(B40:B42)</f>
        <v>584611.04999999993</v>
      </c>
      <c r="C39" s="74">
        <f>SUM(C40:C42)</f>
        <v>577921.46</v>
      </c>
      <c r="D39" s="74">
        <f>SUM(D40:D42)</f>
        <v>768925</v>
      </c>
      <c r="E39" s="74">
        <f>SUM(E40:E42)</f>
        <v>780458.88</v>
      </c>
      <c r="F39" s="74">
        <f>SUM(F40:F42)</f>
        <v>792165.77</v>
      </c>
    </row>
    <row r="40" spans="1:6" x14ac:dyDescent="0.25">
      <c r="A40" s="12" t="s">
        <v>138</v>
      </c>
      <c r="B40" s="105">
        <v>583811.86</v>
      </c>
      <c r="C40" s="76">
        <v>575421.46</v>
      </c>
      <c r="D40" s="76">
        <v>765925</v>
      </c>
      <c r="E40" s="76">
        <v>777413.88</v>
      </c>
      <c r="F40" s="76">
        <v>789075.09</v>
      </c>
    </row>
    <row r="41" spans="1:6" x14ac:dyDescent="0.25">
      <c r="A41" s="12" t="s">
        <v>139</v>
      </c>
      <c r="B41" s="105">
        <v>562.5</v>
      </c>
      <c r="C41" s="76">
        <v>2500</v>
      </c>
      <c r="D41" s="76">
        <v>3000</v>
      </c>
      <c r="E41" s="76">
        <v>3045</v>
      </c>
      <c r="F41" s="76">
        <v>3090.68</v>
      </c>
    </row>
    <row r="42" spans="1:6" x14ac:dyDescent="0.25">
      <c r="A42" s="12" t="s">
        <v>140</v>
      </c>
      <c r="B42" s="105">
        <v>236.69</v>
      </c>
      <c r="C42" s="76">
        <v>0</v>
      </c>
      <c r="D42" s="76">
        <v>0</v>
      </c>
      <c r="E42" s="76">
        <v>0</v>
      </c>
      <c r="F42" s="76">
        <v>0</v>
      </c>
    </row>
  </sheetData>
  <mergeCells count="5">
    <mergeCell ref="A1:F1"/>
    <mergeCell ref="A3:F3"/>
    <mergeCell ref="A5:F5"/>
    <mergeCell ref="A7:F7"/>
    <mergeCell ref="A26:F26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5"/>
  <sheetViews>
    <sheetView workbookViewId="0">
      <selection activeCell="C18" sqref="C18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8" ht="42" customHeight="1" x14ac:dyDescent="0.25">
      <c r="A1" s="135" t="s">
        <v>64</v>
      </c>
      <c r="B1" s="135"/>
      <c r="C1" s="135"/>
      <c r="D1" s="135"/>
      <c r="E1" s="135"/>
      <c r="F1" s="135"/>
    </row>
    <row r="2" spans="1:8" ht="18" customHeight="1" x14ac:dyDescent="0.25">
      <c r="A2" s="4"/>
      <c r="B2" s="4"/>
      <c r="C2" s="4"/>
      <c r="D2" s="4"/>
      <c r="E2" s="4"/>
      <c r="F2" s="4"/>
    </row>
    <row r="3" spans="1:8" ht="15.75" x14ac:dyDescent="0.25">
      <c r="A3" s="135" t="s">
        <v>17</v>
      </c>
      <c r="B3" s="135"/>
      <c r="C3" s="135"/>
      <c r="D3" s="135"/>
      <c r="E3" s="136"/>
      <c r="F3" s="136"/>
    </row>
    <row r="4" spans="1:8" ht="18" x14ac:dyDescent="0.25">
      <c r="A4" s="4"/>
      <c r="B4" s="4"/>
      <c r="C4" s="4"/>
      <c r="D4" s="4"/>
      <c r="E4" s="5"/>
      <c r="F4" s="5"/>
    </row>
    <row r="5" spans="1:8" ht="18" customHeight="1" x14ac:dyDescent="0.25">
      <c r="A5" s="135" t="s">
        <v>4</v>
      </c>
      <c r="B5" s="137"/>
      <c r="C5" s="137"/>
      <c r="D5" s="137"/>
      <c r="E5" s="137"/>
      <c r="F5" s="137"/>
    </row>
    <row r="6" spans="1:8" ht="18" x14ac:dyDescent="0.25">
      <c r="A6" s="4"/>
      <c r="B6" s="4"/>
      <c r="C6" s="4"/>
      <c r="D6" s="4"/>
      <c r="E6" s="5"/>
      <c r="F6" s="5"/>
    </row>
    <row r="7" spans="1:8" ht="15.75" x14ac:dyDescent="0.25">
      <c r="A7" s="135" t="s">
        <v>12</v>
      </c>
      <c r="B7" s="156"/>
      <c r="C7" s="156"/>
      <c r="D7" s="156"/>
      <c r="E7" s="156"/>
      <c r="F7" s="156"/>
    </row>
    <row r="8" spans="1:8" ht="18" x14ac:dyDescent="0.25">
      <c r="A8" s="4"/>
      <c r="B8" s="4"/>
      <c r="C8" s="4"/>
      <c r="D8" s="4"/>
      <c r="E8" s="5"/>
      <c r="F8" s="5"/>
    </row>
    <row r="9" spans="1:8" ht="25.5" x14ac:dyDescent="0.25">
      <c r="A9" s="20" t="s">
        <v>40</v>
      </c>
      <c r="B9" s="19" t="s">
        <v>69</v>
      </c>
      <c r="C9" s="20" t="s">
        <v>66</v>
      </c>
      <c r="D9" s="20" t="s">
        <v>70</v>
      </c>
      <c r="E9" s="20" t="s">
        <v>63</v>
      </c>
      <c r="F9" s="20" t="s">
        <v>71</v>
      </c>
      <c r="G9" s="118"/>
      <c r="H9" s="118"/>
    </row>
    <row r="10" spans="1:8" ht="15.75" customHeight="1" x14ac:dyDescent="0.25">
      <c r="A10" s="73" t="s">
        <v>13</v>
      </c>
      <c r="B10" s="61">
        <f>B11</f>
        <v>0</v>
      </c>
      <c r="C10" s="74">
        <f>C11</f>
        <v>648417.16</v>
      </c>
      <c r="D10" s="74">
        <f>D11</f>
        <v>837651.34</v>
      </c>
      <c r="E10" s="74">
        <f>E11</f>
        <v>850216.12</v>
      </c>
      <c r="F10" s="74">
        <f>F11</f>
        <v>862969.37</v>
      </c>
    </row>
    <row r="11" spans="1:8" ht="15.75" customHeight="1" x14ac:dyDescent="0.25">
      <c r="A11" s="73" t="s">
        <v>129</v>
      </c>
      <c r="B11" s="61">
        <f>B12+B13</f>
        <v>0</v>
      </c>
      <c r="C11" s="74">
        <f>C12+C13</f>
        <v>648417.16</v>
      </c>
      <c r="D11" s="74">
        <f>D12+D13</f>
        <v>837651.34</v>
      </c>
      <c r="E11" s="74">
        <f>E12+E13</f>
        <v>850216.12</v>
      </c>
      <c r="F11" s="74">
        <f>F12+F13</f>
        <v>862969.37</v>
      </c>
    </row>
    <row r="12" spans="1:8" x14ac:dyDescent="0.25">
      <c r="A12" s="17" t="s">
        <v>130</v>
      </c>
      <c r="B12" s="75">
        <v>0</v>
      </c>
      <c r="C12" s="76">
        <v>640435.48</v>
      </c>
      <c r="D12" s="76">
        <v>832351.34</v>
      </c>
      <c r="E12" s="76">
        <v>844836.62</v>
      </c>
      <c r="F12" s="76">
        <v>857509.17</v>
      </c>
    </row>
    <row r="13" spans="1:8" x14ac:dyDescent="0.25">
      <c r="A13" s="77" t="s">
        <v>131</v>
      </c>
      <c r="B13" s="75">
        <v>0</v>
      </c>
      <c r="C13" s="76">
        <v>7981.68</v>
      </c>
      <c r="D13" s="76">
        <v>5300</v>
      </c>
      <c r="E13" s="76">
        <v>5379.5</v>
      </c>
      <c r="F13" s="78">
        <v>5460.2</v>
      </c>
    </row>
    <row r="14" spans="1:8" x14ac:dyDescent="0.25">
      <c r="A14" s="11"/>
      <c r="B14" s="8"/>
      <c r="C14" s="9"/>
      <c r="D14" s="9"/>
      <c r="E14" s="9"/>
      <c r="F14" s="10"/>
    </row>
    <row r="15" spans="1:8" x14ac:dyDescent="0.25">
      <c r="A15" s="18"/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4"/>
  <sheetViews>
    <sheetView workbookViewId="0">
      <selection activeCell="K13" sqref="K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1" ht="42" customHeight="1" x14ac:dyDescent="0.25">
      <c r="A1" s="135" t="s">
        <v>64</v>
      </c>
      <c r="B1" s="135"/>
      <c r="C1" s="135"/>
      <c r="D1" s="135"/>
      <c r="E1" s="135"/>
      <c r="F1" s="135"/>
      <c r="G1" s="135"/>
      <c r="H1" s="135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</row>
    <row r="3" spans="1:11" ht="15.75" customHeight="1" x14ac:dyDescent="0.25">
      <c r="A3" s="135" t="s">
        <v>17</v>
      </c>
      <c r="B3" s="135"/>
      <c r="C3" s="135"/>
      <c r="D3" s="135"/>
      <c r="E3" s="135"/>
      <c r="F3" s="135"/>
      <c r="G3" s="135"/>
      <c r="H3" s="135"/>
    </row>
    <row r="4" spans="1:11" ht="18" x14ac:dyDescent="0.25">
      <c r="A4" s="4"/>
      <c r="B4" s="4"/>
      <c r="C4" s="4"/>
      <c r="D4" s="4"/>
      <c r="E4" s="4"/>
      <c r="F4" s="4"/>
      <c r="G4" s="5"/>
      <c r="H4" s="5"/>
    </row>
    <row r="5" spans="1:11" ht="18" customHeight="1" x14ac:dyDescent="0.25">
      <c r="A5" s="135" t="s">
        <v>47</v>
      </c>
      <c r="B5" s="135"/>
      <c r="C5" s="135"/>
      <c r="D5" s="135"/>
      <c r="E5" s="135"/>
      <c r="F5" s="135"/>
      <c r="G5" s="135"/>
      <c r="H5" s="135"/>
    </row>
    <row r="6" spans="1:11" ht="18" x14ac:dyDescent="0.25">
      <c r="A6" s="4"/>
      <c r="B6" s="4"/>
      <c r="C6" s="4"/>
      <c r="D6" s="4"/>
      <c r="E6" s="4"/>
      <c r="F6" s="4"/>
      <c r="G6" s="5"/>
      <c r="H6" s="5"/>
    </row>
    <row r="7" spans="1:11" ht="25.5" x14ac:dyDescent="0.25">
      <c r="A7" s="20" t="s">
        <v>5</v>
      </c>
      <c r="B7" s="19" t="s">
        <v>6</v>
      </c>
      <c r="C7" s="19" t="s">
        <v>28</v>
      </c>
      <c r="D7" s="19" t="s">
        <v>69</v>
      </c>
      <c r="E7" s="20" t="s">
        <v>66</v>
      </c>
      <c r="F7" s="20" t="s">
        <v>70</v>
      </c>
      <c r="G7" s="20" t="s">
        <v>63</v>
      </c>
      <c r="H7" s="20" t="s">
        <v>71</v>
      </c>
      <c r="J7" s="118"/>
      <c r="K7" s="118"/>
    </row>
    <row r="8" spans="1:11" x14ac:dyDescent="0.25">
      <c r="A8" s="35"/>
      <c r="B8" s="36"/>
      <c r="C8" s="34" t="s">
        <v>49</v>
      </c>
      <c r="D8" s="36"/>
      <c r="E8" s="35"/>
      <c r="F8" s="35"/>
      <c r="G8" s="35"/>
      <c r="H8" s="35"/>
    </row>
    <row r="9" spans="1:11" ht="25.5" x14ac:dyDescent="0.25">
      <c r="A9" s="11">
        <v>8</v>
      </c>
      <c r="B9" s="11"/>
      <c r="C9" s="11" t="s">
        <v>14</v>
      </c>
      <c r="D9" s="8"/>
      <c r="E9" s="9"/>
      <c r="F9" s="9"/>
      <c r="G9" s="9"/>
      <c r="H9" s="9"/>
    </row>
    <row r="10" spans="1:11" x14ac:dyDescent="0.25">
      <c r="A10" s="11"/>
      <c r="B10" s="16">
        <v>84</v>
      </c>
      <c r="C10" s="16" t="s">
        <v>21</v>
      </c>
      <c r="D10" s="8"/>
      <c r="E10" s="9"/>
      <c r="F10" s="9"/>
      <c r="G10" s="9"/>
      <c r="H10" s="9"/>
    </row>
    <row r="11" spans="1:11" x14ac:dyDescent="0.25">
      <c r="A11" s="11"/>
      <c r="B11" s="16"/>
      <c r="C11" s="37"/>
      <c r="D11" s="8"/>
      <c r="E11" s="9"/>
      <c r="F11" s="9"/>
      <c r="G11" s="9"/>
      <c r="H11" s="9"/>
    </row>
    <row r="12" spans="1:11" x14ac:dyDescent="0.25">
      <c r="A12" s="11"/>
      <c r="B12" s="16"/>
      <c r="C12" s="34" t="s">
        <v>52</v>
      </c>
      <c r="D12" s="8"/>
      <c r="E12" s="9"/>
      <c r="F12" s="9"/>
      <c r="G12" s="9"/>
      <c r="H12" s="9"/>
    </row>
    <row r="13" spans="1:11" ht="25.5" x14ac:dyDescent="0.25">
      <c r="A13" s="14">
        <v>5</v>
      </c>
      <c r="B13" s="15"/>
      <c r="C13" s="25" t="s">
        <v>15</v>
      </c>
      <c r="D13" s="8"/>
      <c r="E13" s="9"/>
      <c r="F13" s="9"/>
      <c r="G13" s="9"/>
      <c r="H13" s="9"/>
    </row>
    <row r="14" spans="1:11" ht="25.5" x14ac:dyDescent="0.25">
      <c r="A14" s="16"/>
      <c r="B14" s="16">
        <v>54</v>
      </c>
      <c r="C14" s="26" t="s">
        <v>22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6"/>
  <sheetViews>
    <sheetView workbookViewId="0">
      <selection activeCell="K22" sqref="K22"/>
    </sheetView>
  </sheetViews>
  <sheetFormatPr defaultRowHeight="15" x14ac:dyDescent="0.25"/>
  <cols>
    <col min="1" max="6" width="25.28515625" customWidth="1"/>
  </cols>
  <sheetData>
    <row r="1" spans="1:8" ht="42" customHeight="1" x14ac:dyDescent="0.25">
      <c r="A1" s="135" t="s">
        <v>64</v>
      </c>
      <c r="B1" s="135"/>
      <c r="C1" s="135"/>
      <c r="D1" s="135"/>
      <c r="E1" s="135"/>
      <c r="F1" s="135"/>
    </row>
    <row r="2" spans="1:8" ht="18" customHeight="1" x14ac:dyDescent="0.25">
      <c r="A2" s="24"/>
      <c r="B2" s="24"/>
      <c r="C2" s="24"/>
      <c r="D2" s="24"/>
      <c r="E2" s="24"/>
      <c r="F2" s="24"/>
    </row>
    <row r="3" spans="1:8" ht="15.75" customHeight="1" x14ac:dyDescent="0.25">
      <c r="A3" s="135" t="s">
        <v>17</v>
      </c>
      <c r="B3" s="135"/>
      <c r="C3" s="135"/>
      <c r="D3" s="135"/>
      <c r="E3" s="135"/>
      <c r="F3" s="135"/>
    </row>
    <row r="4" spans="1:8" ht="18" x14ac:dyDescent="0.25">
      <c r="A4" s="24"/>
      <c r="B4" s="24"/>
      <c r="C4" s="24"/>
      <c r="D4" s="24"/>
      <c r="E4" s="5"/>
      <c r="F4" s="5"/>
    </row>
    <row r="5" spans="1:8" ht="18" customHeight="1" x14ac:dyDescent="0.25">
      <c r="A5" s="135" t="s">
        <v>48</v>
      </c>
      <c r="B5" s="135"/>
      <c r="C5" s="135"/>
      <c r="D5" s="135"/>
      <c r="E5" s="135"/>
      <c r="F5" s="135"/>
    </row>
    <row r="6" spans="1:8" ht="18" x14ac:dyDescent="0.25">
      <c r="A6" s="24"/>
      <c r="B6" s="24"/>
      <c r="C6" s="24"/>
      <c r="D6" s="24"/>
      <c r="E6" s="5"/>
      <c r="F6" s="5"/>
    </row>
    <row r="7" spans="1:8" ht="25.5" x14ac:dyDescent="0.25">
      <c r="A7" s="19" t="s">
        <v>40</v>
      </c>
      <c r="B7" s="19" t="s">
        <v>69</v>
      </c>
      <c r="C7" s="20" t="s">
        <v>66</v>
      </c>
      <c r="D7" s="20" t="s">
        <v>70</v>
      </c>
      <c r="E7" s="20" t="s">
        <v>63</v>
      </c>
      <c r="F7" s="20" t="s">
        <v>71</v>
      </c>
      <c r="G7" s="118"/>
      <c r="H7" s="118"/>
    </row>
    <row r="8" spans="1:8" x14ac:dyDescent="0.25">
      <c r="A8" s="11" t="s">
        <v>49</v>
      </c>
      <c r="B8" s="8"/>
      <c r="C8" s="9"/>
      <c r="D8" s="9"/>
      <c r="E8" s="9"/>
      <c r="F8" s="9"/>
    </row>
    <row r="9" spans="1:8" ht="25.5" x14ac:dyDescent="0.25">
      <c r="A9" s="11" t="s">
        <v>50</v>
      </c>
      <c r="B9" s="8"/>
      <c r="C9" s="9"/>
      <c r="D9" s="9"/>
      <c r="E9" s="9"/>
      <c r="F9" s="9"/>
    </row>
    <row r="10" spans="1:8" ht="25.5" x14ac:dyDescent="0.25">
      <c r="A10" s="17" t="s">
        <v>51</v>
      </c>
      <c r="B10" s="8"/>
      <c r="C10" s="9"/>
      <c r="D10" s="9"/>
      <c r="E10" s="9"/>
      <c r="F10" s="9"/>
    </row>
    <row r="11" spans="1:8" x14ac:dyDescent="0.25">
      <c r="A11" s="17"/>
      <c r="B11" s="8"/>
      <c r="C11" s="9"/>
      <c r="D11" s="9"/>
      <c r="E11" s="9"/>
      <c r="F11" s="9"/>
    </row>
    <row r="12" spans="1:8" x14ac:dyDescent="0.25">
      <c r="A12" s="11" t="s">
        <v>52</v>
      </c>
      <c r="B12" s="8"/>
      <c r="C12" s="9"/>
      <c r="D12" s="9"/>
      <c r="E12" s="9"/>
      <c r="F12" s="9"/>
    </row>
    <row r="13" spans="1:8" x14ac:dyDescent="0.25">
      <c r="A13" s="25" t="s">
        <v>43</v>
      </c>
      <c r="B13" s="8"/>
      <c r="C13" s="9"/>
      <c r="D13" s="9"/>
      <c r="E13" s="9"/>
      <c r="F13" s="9"/>
    </row>
    <row r="14" spans="1:8" x14ac:dyDescent="0.25">
      <c r="A14" s="13" t="s">
        <v>44</v>
      </c>
      <c r="B14" s="8"/>
      <c r="C14" s="9"/>
      <c r="D14" s="9"/>
      <c r="E14" s="9"/>
      <c r="F14" s="10"/>
    </row>
    <row r="15" spans="1:8" x14ac:dyDescent="0.25">
      <c r="A15" s="25" t="s">
        <v>45</v>
      </c>
      <c r="B15" s="8"/>
      <c r="C15" s="9"/>
      <c r="D15" s="9"/>
      <c r="E15" s="9"/>
      <c r="F15" s="10"/>
    </row>
    <row r="16" spans="1:8" x14ac:dyDescent="0.25">
      <c r="A16" s="13" t="s">
        <v>46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94"/>
  <sheetViews>
    <sheetView topLeftCell="A4" workbookViewId="0">
      <pane ySplit="3" topLeftCell="A7" activePane="bottomLeft" state="frozen"/>
      <selection activeCell="A4" sqref="A4"/>
      <selection pane="bottomLeft" activeCell="K64" sqref="K64:K6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style="69" customWidth="1"/>
  </cols>
  <sheetData>
    <row r="1" spans="1:11" ht="42" customHeight="1" x14ac:dyDescent="0.25">
      <c r="A1" s="135" t="s">
        <v>64</v>
      </c>
      <c r="B1" s="135"/>
      <c r="C1" s="135"/>
      <c r="D1" s="135"/>
      <c r="E1" s="135"/>
      <c r="F1" s="135"/>
      <c r="G1" s="135"/>
      <c r="H1" s="135"/>
      <c r="I1" s="135"/>
    </row>
    <row r="2" spans="1:11" ht="18" x14ac:dyDescent="0.25">
      <c r="A2" s="4"/>
      <c r="B2" s="4"/>
      <c r="C2" s="4"/>
      <c r="D2" s="4"/>
      <c r="E2" s="67"/>
      <c r="F2" s="67"/>
      <c r="G2" s="67"/>
      <c r="H2" s="68"/>
      <c r="I2" s="68"/>
    </row>
    <row r="3" spans="1:11" ht="18" customHeight="1" x14ac:dyDescent="0.25">
      <c r="A3" s="135" t="s">
        <v>16</v>
      </c>
      <c r="B3" s="137"/>
      <c r="C3" s="137"/>
      <c r="D3" s="137"/>
      <c r="E3" s="137"/>
      <c r="F3" s="137"/>
      <c r="G3" s="137"/>
      <c r="H3" s="137"/>
      <c r="I3" s="137"/>
    </row>
    <row r="4" spans="1:11" ht="18" x14ac:dyDescent="0.25">
      <c r="A4" s="4"/>
      <c r="B4" s="4"/>
      <c r="C4" s="4"/>
      <c r="D4" s="4"/>
      <c r="E4" s="67"/>
      <c r="F4" s="67"/>
      <c r="G4" s="67"/>
      <c r="H4" s="68"/>
      <c r="I4" s="68"/>
    </row>
    <row r="5" spans="1:11" ht="25.5" x14ac:dyDescent="0.25">
      <c r="A5" s="175" t="s">
        <v>18</v>
      </c>
      <c r="B5" s="176"/>
      <c r="C5" s="177"/>
      <c r="D5" s="55" t="s">
        <v>19</v>
      </c>
      <c r="E5" s="56" t="s">
        <v>69</v>
      </c>
      <c r="F5" s="56" t="s">
        <v>66</v>
      </c>
      <c r="G5" s="56" t="s">
        <v>70</v>
      </c>
      <c r="H5" s="56" t="s">
        <v>63</v>
      </c>
      <c r="I5" s="56" t="s">
        <v>71</v>
      </c>
    </row>
    <row r="6" spans="1:11" ht="25.5" customHeight="1" x14ac:dyDescent="0.25">
      <c r="A6" s="178" t="s">
        <v>72</v>
      </c>
      <c r="B6" s="179"/>
      <c r="C6" s="54"/>
      <c r="D6" s="57" t="s">
        <v>73</v>
      </c>
      <c r="E6" s="58">
        <f>E7+E28</f>
        <v>685539.23</v>
      </c>
      <c r="F6" s="58">
        <f>F7+F28</f>
        <v>648417.16</v>
      </c>
      <c r="G6" s="58">
        <f>G7+G28</f>
        <v>837651.34000000008</v>
      </c>
      <c r="H6" s="58">
        <f>H7+H28</f>
        <v>850216.12</v>
      </c>
      <c r="I6" s="58">
        <f>I7+I28</f>
        <v>862969.37000000011</v>
      </c>
      <c r="J6" s="118"/>
      <c r="K6" s="118"/>
    </row>
    <row r="7" spans="1:11" ht="25.5" x14ac:dyDescent="0.25">
      <c r="A7" s="166" t="s">
        <v>74</v>
      </c>
      <c r="B7" s="167"/>
      <c r="C7" s="168"/>
      <c r="D7" s="59" t="s">
        <v>75</v>
      </c>
      <c r="E7" s="60">
        <f>SUM(E8+E13+E17+E23)</f>
        <v>660525.79</v>
      </c>
      <c r="F7" s="60">
        <f>SUM(F8+F23)</f>
        <v>626982.05000000005</v>
      </c>
      <c r="G7" s="60">
        <f>SUM(G8+G23)</f>
        <v>806953.16</v>
      </c>
      <c r="H7" s="60">
        <f>SUM(H8+H23)</f>
        <v>819057.46</v>
      </c>
      <c r="I7" s="60">
        <f>SUM(I8+I23)</f>
        <v>831343.32000000007</v>
      </c>
    </row>
    <row r="8" spans="1:11" x14ac:dyDescent="0.25">
      <c r="A8" s="166" t="s">
        <v>76</v>
      </c>
      <c r="B8" s="167"/>
      <c r="C8" s="168"/>
      <c r="D8" s="59" t="s">
        <v>77</v>
      </c>
      <c r="E8" s="61">
        <f>SUM(E9)</f>
        <v>85528.26999999999</v>
      </c>
      <c r="F8" s="61">
        <f>SUM(F9)</f>
        <v>62953.159999999996</v>
      </c>
      <c r="G8" s="61">
        <f t="shared" ref="E8:I9" si="0">SUM(G9)</f>
        <v>62953.16</v>
      </c>
      <c r="H8" s="61">
        <f t="shared" si="0"/>
        <v>63897.46</v>
      </c>
      <c r="I8" s="61">
        <f t="shared" si="0"/>
        <v>64855.92</v>
      </c>
    </row>
    <row r="9" spans="1:11" x14ac:dyDescent="0.25">
      <c r="A9" s="157" t="s">
        <v>78</v>
      </c>
      <c r="B9" s="158"/>
      <c r="C9" s="159"/>
      <c r="D9" s="62" t="s">
        <v>79</v>
      </c>
      <c r="E9" s="63">
        <f t="shared" si="0"/>
        <v>85528.26999999999</v>
      </c>
      <c r="F9" s="63">
        <f t="shared" si="0"/>
        <v>62953.159999999996</v>
      </c>
      <c r="G9" s="63">
        <f t="shared" si="0"/>
        <v>62953.16</v>
      </c>
      <c r="H9" s="63">
        <f t="shared" si="0"/>
        <v>63897.46</v>
      </c>
      <c r="I9" s="63">
        <f t="shared" si="0"/>
        <v>64855.92</v>
      </c>
    </row>
    <row r="10" spans="1:11" x14ac:dyDescent="0.25">
      <c r="A10" s="160">
        <v>3</v>
      </c>
      <c r="B10" s="161"/>
      <c r="C10" s="162"/>
      <c r="D10" s="64" t="s">
        <v>9</v>
      </c>
      <c r="E10" s="63">
        <f>SUM(E11:E12)</f>
        <v>85528.26999999999</v>
      </c>
      <c r="F10" s="63">
        <f>SUM(F11:F12)</f>
        <v>62953.159999999996</v>
      </c>
      <c r="G10" s="63">
        <f>SUM(G11:G12)</f>
        <v>62953.16</v>
      </c>
      <c r="H10" s="63">
        <f>SUM(H11:H12)</f>
        <v>63897.46</v>
      </c>
      <c r="I10" s="63">
        <f>SUM(I11:I12)</f>
        <v>64855.92</v>
      </c>
    </row>
    <row r="11" spans="1:11" x14ac:dyDescent="0.25">
      <c r="A11" s="163">
        <v>32</v>
      </c>
      <c r="B11" s="164"/>
      <c r="C11" s="165"/>
      <c r="D11" s="64" t="s">
        <v>20</v>
      </c>
      <c r="E11" s="63">
        <v>85410.18</v>
      </c>
      <c r="F11" s="63">
        <v>62944.53</v>
      </c>
      <c r="G11" s="63">
        <v>62948.160000000003</v>
      </c>
      <c r="H11" s="63">
        <v>63892.38</v>
      </c>
      <c r="I11" s="63">
        <v>64850.77</v>
      </c>
    </row>
    <row r="12" spans="1:11" x14ac:dyDescent="0.25">
      <c r="A12" s="163">
        <v>34</v>
      </c>
      <c r="B12" s="164"/>
      <c r="C12" s="165"/>
      <c r="D12" s="64" t="s">
        <v>80</v>
      </c>
      <c r="E12" s="63">
        <v>118.09</v>
      </c>
      <c r="F12" s="63">
        <v>8.6300000000000008</v>
      </c>
      <c r="G12" s="63">
        <v>5</v>
      </c>
      <c r="H12" s="63">
        <v>5.08</v>
      </c>
      <c r="I12" s="63">
        <v>5.15</v>
      </c>
    </row>
    <row r="13" spans="1:11" ht="25.5" x14ac:dyDescent="0.25">
      <c r="A13" s="166" t="s">
        <v>81</v>
      </c>
      <c r="B13" s="167"/>
      <c r="C13" s="168"/>
      <c r="D13" s="59" t="s">
        <v>82</v>
      </c>
      <c r="E13" s="61">
        <f t="shared" ref="E13:I15" si="1">E14</f>
        <v>0</v>
      </c>
      <c r="F13" s="61">
        <f t="shared" si="1"/>
        <v>0</v>
      </c>
      <c r="G13" s="61">
        <f t="shared" si="1"/>
        <v>0</v>
      </c>
      <c r="H13" s="61">
        <f t="shared" si="1"/>
        <v>0</v>
      </c>
      <c r="I13" s="61">
        <f t="shared" si="1"/>
        <v>0</v>
      </c>
    </row>
    <row r="14" spans="1:11" x14ac:dyDescent="0.25">
      <c r="A14" s="157" t="s">
        <v>78</v>
      </c>
      <c r="B14" s="158"/>
      <c r="C14" s="159"/>
      <c r="D14" s="62" t="s">
        <v>79</v>
      </c>
      <c r="E14" s="63">
        <f t="shared" si="1"/>
        <v>0</v>
      </c>
      <c r="F14" s="63">
        <f t="shared" si="1"/>
        <v>0</v>
      </c>
      <c r="G14" s="63">
        <f t="shared" si="1"/>
        <v>0</v>
      </c>
      <c r="H14" s="63">
        <f t="shared" si="1"/>
        <v>0</v>
      </c>
      <c r="I14" s="63">
        <f t="shared" si="1"/>
        <v>0</v>
      </c>
    </row>
    <row r="15" spans="1:11" ht="25.5" x14ac:dyDescent="0.25">
      <c r="A15" s="169">
        <v>4</v>
      </c>
      <c r="B15" s="170"/>
      <c r="C15" s="171"/>
      <c r="D15" s="65" t="s">
        <v>11</v>
      </c>
      <c r="E15" s="63">
        <f t="shared" si="1"/>
        <v>0</v>
      </c>
      <c r="F15" s="63">
        <f t="shared" si="1"/>
        <v>0</v>
      </c>
      <c r="G15" s="63">
        <f t="shared" si="1"/>
        <v>0</v>
      </c>
      <c r="H15" s="63">
        <f t="shared" si="1"/>
        <v>0</v>
      </c>
      <c r="I15" s="63">
        <f t="shared" si="1"/>
        <v>0</v>
      </c>
    </row>
    <row r="16" spans="1:11" ht="25.5" x14ac:dyDescent="0.25">
      <c r="A16" s="172">
        <v>42</v>
      </c>
      <c r="B16" s="173"/>
      <c r="C16" s="174"/>
      <c r="D16" s="64" t="s">
        <v>27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</row>
    <row r="17" spans="1:9" ht="25.5" x14ac:dyDescent="0.25">
      <c r="A17" s="166" t="s">
        <v>83</v>
      </c>
      <c r="B17" s="167"/>
      <c r="C17" s="168"/>
      <c r="D17" s="59" t="s">
        <v>84</v>
      </c>
      <c r="E17" s="61">
        <f>E18</f>
        <v>4805.46</v>
      </c>
      <c r="F17" s="61">
        <f>F18</f>
        <v>0</v>
      </c>
      <c r="G17" s="61">
        <f>G18</f>
        <v>0</v>
      </c>
      <c r="H17" s="61">
        <f>H18</f>
        <v>0</v>
      </c>
      <c r="I17" s="61">
        <f>I18</f>
        <v>0</v>
      </c>
    </row>
    <row r="18" spans="1:9" x14ac:dyDescent="0.25">
      <c r="A18" s="157" t="s">
        <v>78</v>
      </c>
      <c r="B18" s="158"/>
      <c r="C18" s="159"/>
      <c r="D18" s="62" t="s">
        <v>79</v>
      </c>
      <c r="E18" s="63">
        <f>E19+E21</f>
        <v>4805.46</v>
      </c>
      <c r="F18" s="63">
        <f>F19+F21</f>
        <v>0</v>
      </c>
      <c r="G18" s="63">
        <f>G19+G21</f>
        <v>0</v>
      </c>
      <c r="H18" s="63">
        <f>H19+H21</f>
        <v>0</v>
      </c>
      <c r="I18" s="63">
        <f>I19+I21</f>
        <v>0</v>
      </c>
    </row>
    <row r="19" spans="1:9" x14ac:dyDescent="0.25">
      <c r="A19" s="160">
        <v>3</v>
      </c>
      <c r="B19" s="161"/>
      <c r="C19" s="162"/>
      <c r="D19" s="64" t="s">
        <v>9</v>
      </c>
      <c r="E19" s="63">
        <f>E20</f>
        <v>4074.65</v>
      </c>
      <c r="F19" s="63">
        <f>F20</f>
        <v>0</v>
      </c>
      <c r="G19" s="63">
        <f>G20</f>
        <v>0</v>
      </c>
      <c r="H19" s="63">
        <f>H20</f>
        <v>0</v>
      </c>
      <c r="I19" s="63">
        <f>I20</f>
        <v>0</v>
      </c>
    </row>
    <row r="20" spans="1:9" x14ac:dyDescent="0.25">
      <c r="A20" s="163">
        <v>32</v>
      </c>
      <c r="B20" s="164"/>
      <c r="C20" s="165"/>
      <c r="D20" s="64" t="s">
        <v>20</v>
      </c>
      <c r="E20" s="63">
        <v>4074.65</v>
      </c>
      <c r="F20" s="63">
        <v>0</v>
      </c>
      <c r="G20" s="63">
        <v>0</v>
      </c>
      <c r="H20" s="63">
        <v>0</v>
      </c>
      <c r="I20" s="63">
        <v>0</v>
      </c>
    </row>
    <row r="21" spans="1:9" ht="25.5" x14ac:dyDescent="0.25">
      <c r="A21" s="169">
        <v>4</v>
      </c>
      <c r="B21" s="170"/>
      <c r="C21" s="171"/>
      <c r="D21" s="65" t="s">
        <v>11</v>
      </c>
      <c r="E21" s="63">
        <f>E22</f>
        <v>730.81</v>
      </c>
      <c r="F21" s="63">
        <f>F22</f>
        <v>0</v>
      </c>
      <c r="G21" s="63">
        <f>G22</f>
        <v>0</v>
      </c>
      <c r="H21" s="63">
        <f>H22</f>
        <v>0</v>
      </c>
      <c r="I21" s="63">
        <f>I22</f>
        <v>0</v>
      </c>
    </row>
    <row r="22" spans="1:9" ht="25.5" x14ac:dyDescent="0.25">
      <c r="A22" s="172">
        <v>42</v>
      </c>
      <c r="B22" s="173"/>
      <c r="C22" s="174"/>
      <c r="D22" s="64" t="s">
        <v>27</v>
      </c>
      <c r="E22" s="63">
        <v>730.81</v>
      </c>
      <c r="F22" s="63">
        <v>0</v>
      </c>
      <c r="G22" s="63">
        <v>0</v>
      </c>
      <c r="H22" s="63">
        <v>0</v>
      </c>
      <c r="I22" s="63">
        <v>0</v>
      </c>
    </row>
    <row r="23" spans="1:9" x14ac:dyDescent="0.25">
      <c r="A23" s="166" t="s">
        <v>85</v>
      </c>
      <c r="B23" s="167"/>
      <c r="C23" s="168"/>
      <c r="D23" s="59" t="s">
        <v>86</v>
      </c>
      <c r="E23" s="61">
        <f>SUM(E24)</f>
        <v>570192.06000000006</v>
      </c>
      <c r="F23" s="61">
        <f t="shared" ref="E23:I24" si="2">SUM(F24)</f>
        <v>564028.89</v>
      </c>
      <c r="G23" s="61">
        <f t="shared" si="2"/>
        <v>744000</v>
      </c>
      <c r="H23" s="61">
        <f t="shared" si="2"/>
        <v>755160</v>
      </c>
      <c r="I23" s="61">
        <f t="shared" si="2"/>
        <v>766487.4</v>
      </c>
    </row>
    <row r="24" spans="1:9" x14ac:dyDescent="0.25">
      <c r="A24" s="157" t="s">
        <v>87</v>
      </c>
      <c r="B24" s="158"/>
      <c r="C24" s="159"/>
      <c r="D24" s="62" t="s">
        <v>88</v>
      </c>
      <c r="E24" s="63">
        <f t="shared" si="2"/>
        <v>570192.06000000006</v>
      </c>
      <c r="F24" s="63">
        <f t="shared" si="2"/>
        <v>564028.89</v>
      </c>
      <c r="G24" s="63">
        <f t="shared" si="2"/>
        <v>744000</v>
      </c>
      <c r="H24" s="63">
        <f t="shared" si="2"/>
        <v>755160</v>
      </c>
      <c r="I24" s="63">
        <f t="shared" si="2"/>
        <v>766487.4</v>
      </c>
    </row>
    <row r="25" spans="1:9" x14ac:dyDescent="0.25">
      <c r="A25" s="160">
        <v>3</v>
      </c>
      <c r="B25" s="161"/>
      <c r="C25" s="162"/>
      <c r="D25" s="64" t="s">
        <v>9</v>
      </c>
      <c r="E25" s="63">
        <f>SUM(E26:E27)</f>
        <v>570192.06000000006</v>
      </c>
      <c r="F25" s="63">
        <f>SUM(F26:F27)</f>
        <v>564028.89</v>
      </c>
      <c r="G25" s="63">
        <f>SUM(G26:G27)</f>
        <v>744000</v>
      </c>
      <c r="H25" s="63">
        <f>SUM(H26:H27)</f>
        <v>755160</v>
      </c>
      <c r="I25" s="63">
        <f>SUM(I26:I27)</f>
        <v>766487.4</v>
      </c>
    </row>
    <row r="26" spans="1:9" x14ac:dyDescent="0.25">
      <c r="A26" s="163">
        <v>31</v>
      </c>
      <c r="B26" s="164"/>
      <c r="C26" s="165"/>
      <c r="D26" s="64" t="s">
        <v>10</v>
      </c>
      <c r="E26" s="63">
        <v>523156.96</v>
      </c>
      <c r="F26" s="63">
        <v>513419.77</v>
      </c>
      <c r="G26" s="63">
        <v>688000</v>
      </c>
      <c r="H26" s="63">
        <v>698320</v>
      </c>
      <c r="I26" s="63">
        <v>708794.8</v>
      </c>
    </row>
    <row r="27" spans="1:9" x14ac:dyDescent="0.25">
      <c r="A27" s="163">
        <v>32</v>
      </c>
      <c r="B27" s="164"/>
      <c r="C27" s="165"/>
      <c r="D27" s="64" t="s">
        <v>20</v>
      </c>
      <c r="E27" s="63">
        <v>47035.1</v>
      </c>
      <c r="F27" s="63">
        <v>50609.120000000003</v>
      </c>
      <c r="G27" s="63">
        <v>56000</v>
      </c>
      <c r="H27" s="63">
        <v>56840</v>
      </c>
      <c r="I27" s="63">
        <v>57692.6</v>
      </c>
    </row>
    <row r="28" spans="1:9" ht="25.5" x14ac:dyDescent="0.25">
      <c r="A28" s="166" t="s">
        <v>89</v>
      </c>
      <c r="B28" s="167"/>
      <c r="C28" s="168"/>
      <c r="D28" s="59" t="s">
        <v>90</v>
      </c>
      <c r="E28" s="60">
        <f>SUM(E29+E33+E37+E41+E59+E63+E76+E80+E87+E91)</f>
        <v>25013.439999999999</v>
      </c>
      <c r="F28" s="60">
        <f>SUM(F41+F59+F63+F80+F87+F91)</f>
        <v>21435.11</v>
      </c>
      <c r="G28" s="60">
        <f>SUM(G41+G59+G63+G80+G87+G91)</f>
        <v>30698.18</v>
      </c>
      <c r="H28" s="60">
        <f>SUM(H41+H59+H63+H80+H87+H91)</f>
        <v>31158.66</v>
      </c>
      <c r="I28" s="60">
        <f>SUM(I41+I59+I63+I80+I87+I91)</f>
        <v>31626.049999999996</v>
      </c>
    </row>
    <row r="29" spans="1:9" ht="25.5" x14ac:dyDescent="0.25">
      <c r="A29" s="166" t="s">
        <v>91</v>
      </c>
      <c r="B29" s="167"/>
      <c r="C29" s="168"/>
      <c r="D29" s="59" t="s">
        <v>92</v>
      </c>
      <c r="E29" s="61">
        <f t="shared" ref="E29:I31" si="3">E30</f>
        <v>2881.71</v>
      </c>
      <c r="F29" s="61">
        <f t="shared" si="3"/>
        <v>0</v>
      </c>
      <c r="G29" s="61">
        <f t="shared" si="3"/>
        <v>0</v>
      </c>
      <c r="H29" s="61">
        <f t="shared" si="3"/>
        <v>0</v>
      </c>
      <c r="I29" s="61">
        <f t="shared" si="3"/>
        <v>0</v>
      </c>
    </row>
    <row r="30" spans="1:9" x14ac:dyDescent="0.25">
      <c r="A30" s="157" t="s">
        <v>93</v>
      </c>
      <c r="B30" s="158"/>
      <c r="C30" s="159"/>
      <c r="D30" s="62" t="s">
        <v>94</v>
      </c>
      <c r="E30" s="63">
        <f t="shared" si="3"/>
        <v>2881.71</v>
      </c>
      <c r="F30" s="63">
        <f t="shared" si="3"/>
        <v>0</v>
      </c>
      <c r="G30" s="63">
        <f t="shared" si="3"/>
        <v>0</v>
      </c>
      <c r="H30" s="63">
        <f t="shared" si="3"/>
        <v>0</v>
      </c>
      <c r="I30" s="63">
        <f t="shared" si="3"/>
        <v>0</v>
      </c>
    </row>
    <row r="31" spans="1:9" x14ac:dyDescent="0.25">
      <c r="A31" s="160">
        <v>3</v>
      </c>
      <c r="B31" s="161"/>
      <c r="C31" s="162"/>
      <c r="D31" s="64" t="s">
        <v>9</v>
      </c>
      <c r="E31" s="63">
        <f t="shared" si="3"/>
        <v>2881.71</v>
      </c>
      <c r="F31" s="63">
        <f t="shared" si="3"/>
        <v>0</v>
      </c>
      <c r="G31" s="63">
        <f t="shared" si="3"/>
        <v>0</v>
      </c>
      <c r="H31" s="63">
        <f t="shared" si="3"/>
        <v>0</v>
      </c>
      <c r="I31" s="63">
        <f t="shared" si="3"/>
        <v>0</v>
      </c>
    </row>
    <row r="32" spans="1:9" x14ac:dyDescent="0.25">
      <c r="A32" s="163">
        <v>32</v>
      </c>
      <c r="B32" s="164"/>
      <c r="C32" s="165"/>
      <c r="D32" s="64" t="s">
        <v>20</v>
      </c>
      <c r="E32" s="63">
        <v>2881.71</v>
      </c>
      <c r="F32" s="63">
        <v>0</v>
      </c>
      <c r="G32" s="63">
        <v>0</v>
      </c>
      <c r="H32" s="63">
        <v>0</v>
      </c>
      <c r="I32" s="63">
        <v>0</v>
      </c>
    </row>
    <row r="33" spans="1:9" ht="25.5" x14ac:dyDescent="0.25">
      <c r="A33" s="166" t="s">
        <v>121</v>
      </c>
      <c r="B33" s="167"/>
      <c r="C33" s="168"/>
      <c r="D33" s="59" t="s">
        <v>122</v>
      </c>
      <c r="E33" s="61">
        <f t="shared" ref="E33:I35" si="4">E34</f>
        <v>3125</v>
      </c>
      <c r="F33" s="63">
        <f t="shared" si="4"/>
        <v>0</v>
      </c>
      <c r="G33" s="63">
        <f t="shared" si="4"/>
        <v>0</v>
      </c>
      <c r="H33" s="63">
        <f t="shared" si="4"/>
        <v>0</v>
      </c>
      <c r="I33" s="63">
        <f t="shared" si="4"/>
        <v>0</v>
      </c>
    </row>
    <row r="34" spans="1:9" x14ac:dyDescent="0.25">
      <c r="A34" s="157" t="s">
        <v>93</v>
      </c>
      <c r="B34" s="158"/>
      <c r="C34" s="159"/>
      <c r="D34" s="62" t="s">
        <v>94</v>
      </c>
      <c r="E34" s="63">
        <f t="shared" si="4"/>
        <v>3125</v>
      </c>
      <c r="F34" s="63">
        <f t="shared" si="4"/>
        <v>0</v>
      </c>
      <c r="G34" s="63">
        <f t="shared" si="4"/>
        <v>0</v>
      </c>
      <c r="H34" s="63">
        <f t="shared" si="4"/>
        <v>0</v>
      </c>
      <c r="I34" s="63">
        <f t="shared" si="4"/>
        <v>0</v>
      </c>
    </row>
    <row r="35" spans="1:9" ht="25.5" x14ac:dyDescent="0.25">
      <c r="A35" s="169">
        <v>4</v>
      </c>
      <c r="B35" s="170"/>
      <c r="C35" s="171"/>
      <c r="D35" s="65" t="s">
        <v>11</v>
      </c>
      <c r="E35" s="63">
        <f t="shared" si="4"/>
        <v>3125</v>
      </c>
      <c r="F35" s="63">
        <f t="shared" si="4"/>
        <v>0</v>
      </c>
      <c r="G35" s="63">
        <f t="shared" si="4"/>
        <v>0</v>
      </c>
      <c r="H35" s="63">
        <f t="shared" si="4"/>
        <v>0</v>
      </c>
      <c r="I35" s="63">
        <f t="shared" si="4"/>
        <v>0</v>
      </c>
    </row>
    <row r="36" spans="1:9" ht="25.5" x14ac:dyDescent="0.25">
      <c r="A36" s="163">
        <v>42</v>
      </c>
      <c r="B36" s="164"/>
      <c r="C36" s="165"/>
      <c r="D36" s="64" t="s">
        <v>27</v>
      </c>
      <c r="E36" s="63">
        <v>3125</v>
      </c>
      <c r="F36" s="63">
        <v>0</v>
      </c>
      <c r="G36" s="63">
        <v>0</v>
      </c>
      <c r="H36" s="63">
        <v>0</v>
      </c>
      <c r="I36" s="63">
        <v>0</v>
      </c>
    </row>
    <row r="37" spans="1:9" ht="25.5" x14ac:dyDescent="0.25">
      <c r="A37" s="166" t="s">
        <v>95</v>
      </c>
      <c r="B37" s="167"/>
      <c r="C37" s="168"/>
      <c r="D37" s="59" t="s">
        <v>96</v>
      </c>
      <c r="E37" s="61">
        <f t="shared" ref="E37:I39" si="5">E38</f>
        <v>0</v>
      </c>
      <c r="F37" s="63">
        <f t="shared" si="5"/>
        <v>0</v>
      </c>
      <c r="G37" s="63">
        <f t="shared" si="5"/>
        <v>0</v>
      </c>
      <c r="H37" s="63">
        <f t="shared" si="5"/>
        <v>0</v>
      </c>
      <c r="I37" s="63">
        <f t="shared" si="5"/>
        <v>0</v>
      </c>
    </row>
    <row r="38" spans="1:9" x14ac:dyDescent="0.25">
      <c r="A38" s="157" t="s">
        <v>93</v>
      </c>
      <c r="B38" s="158"/>
      <c r="C38" s="159"/>
      <c r="D38" s="62" t="s">
        <v>94</v>
      </c>
      <c r="E38" s="63">
        <f t="shared" si="5"/>
        <v>0</v>
      </c>
      <c r="F38" s="63">
        <f t="shared" si="5"/>
        <v>0</v>
      </c>
      <c r="G38" s="63">
        <f t="shared" si="5"/>
        <v>0</v>
      </c>
      <c r="H38" s="63">
        <f t="shared" si="5"/>
        <v>0</v>
      </c>
      <c r="I38" s="63">
        <f t="shared" si="5"/>
        <v>0</v>
      </c>
    </row>
    <row r="39" spans="1:9" ht="25.5" x14ac:dyDescent="0.25">
      <c r="A39" s="169">
        <v>4</v>
      </c>
      <c r="B39" s="170"/>
      <c r="C39" s="171"/>
      <c r="D39" s="65" t="s">
        <v>11</v>
      </c>
      <c r="E39" s="63">
        <f t="shared" si="5"/>
        <v>0</v>
      </c>
      <c r="F39" s="63">
        <f t="shared" si="5"/>
        <v>0</v>
      </c>
      <c r="G39" s="63">
        <f t="shared" si="5"/>
        <v>0</v>
      </c>
      <c r="H39" s="63">
        <f t="shared" si="5"/>
        <v>0</v>
      </c>
      <c r="I39" s="63">
        <f t="shared" si="5"/>
        <v>0</v>
      </c>
    </row>
    <row r="40" spans="1:9" ht="25.5" x14ac:dyDescent="0.25">
      <c r="A40" s="163">
        <v>45</v>
      </c>
      <c r="B40" s="164"/>
      <c r="C40" s="165"/>
      <c r="D40" s="64" t="s">
        <v>97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</row>
    <row r="41" spans="1:9" ht="25.5" x14ac:dyDescent="0.25">
      <c r="A41" s="166" t="s">
        <v>98</v>
      </c>
      <c r="B41" s="167"/>
      <c r="C41" s="168"/>
      <c r="D41" s="59" t="s">
        <v>99</v>
      </c>
      <c r="E41" s="61">
        <f>SUM(E42+E45+E50+E56)</f>
        <v>1992.71</v>
      </c>
      <c r="F41" s="61">
        <f>SUM(F42+F45+F50+F56)</f>
        <v>8360.86</v>
      </c>
      <c r="G41" s="61">
        <f>SUM(G42+G45+G50+G56)</f>
        <v>10473.18</v>
      </c>
      <c r="H41" s="61">
        <f>SUM(H42+H45+H50+H56)</f>
        <v>10630.28</v>
      </c>
      <c r="I41" s="61">
        <f>SUM(I42+I45+I50+I56)</f>
        <v>10789.74</v>
      </c>
    </row>
    <row r="42" spans="1:9" x14ac:dyDescent="0.25">
      <c r="A42" s="157" t="s">
        <v>100</v>
      </c>
      <c r="B42" s="158"/>
      <c r="C42" s="159"/>
      <c r="D42" s="62" t="s">
        <v>101</v>
      </c>
      <c r="E42" s="63">
        <f t="shared" ref="E42:I42" si="6">SUM(E43)</f>
        <v>0</v>
      </c>
      <c r="F42" s="63">
        <f t="shared" si="6"/>
        <v>650</v>
      </c>
      <c r="G42" s="63">
        <f t="shared" si="6"/>
        <v>650</v>
      </c>
      <c r="H42" s="63">
        <f t="shared" si="6"/>
        <v>659.75</v>
      </c>
      <c r="I42" s="63">
        <f t="shared" si="6"/>
        <v>669.65</v>
      </c>
    </row>
    <row r="43" spans="1:9" x14ac:dyDescent="0.25">
      <c r="A43" s="160">
        <v>3</v>
      </c>
      <c r="B43" s="161"/>
      <c r="C43" s="162"/>
      <c r="D43" s="64" t="s">
        <v>9</v>
      </c>
      <c r="E43" s="63">
        <f>SUM(E44)</f>
        <v>0</v>
      </c>
      <c r="F43" s="63">
        <f>SUM(F44)</f>
        <v>650</v>
      </c>
      <c r="G43" s="63">
        <f>SUM(G44)</f>
        <v>650</v>
      </c>
      <c r="H43" s="63">
        <f>SUM(H44)</f>
        <v>659.75</v>
      </c>
      <c r="I43" s="63">
        <f>SUM(I44)</f>
        <v>669.65</v>
      </c>
    </row>
    <row r="44" spans="1:9" x14ac:dyDescent="0.25">
      <c r="A44" s="163">
        <v>32</v>
      </c>
      <c r="B44" s="164"/>
      <c r="C44" s="165"/>
      <c r="D44" s="64" t="s">
        <v>20</v>
      </c>
      <c r="E44" s="63">
        <v>0</v>
      </c>
      <c r="F44" s="63">
        <v>650</v>
      </c>
      <c r="G44" s="63">
        <v>650</v>
      </c>
      <c r="H44" s="63">
        <v>659.75</v>
      </c>
      <c r="I44" s="63">
        <v>669.65</v>
      </c>
    </row>
    <row r="45" spans="1:9" x14ac:dyDescent="0.25">
      <c r="A45" s="157" t="s">
        <v>102</v>
      </c>
      <c r="B45" s="158"/>
      <c r="C45" s="159"/>
      <c r="D45" s="62" t="s">
        <v>103</v>
      </c>
      <c r="E45" s="63">
        <f t="shared" ref="E45:I46" si="7">SUM(E46)</f>
        <v>1013.2</v>
      </c>
      <c r="F45" s="63">
        <f>SUM(F46+F48)</f>
        <v>2910.8599999999997</v>
      </c>
      <c r="G45" s="63">
        <f>SUM(G46+G48)</f>
        <v>4123.18</v>
      </c>
      <c r="H45" s="63">
        <f>SUM(H46+H48)</f>
        <v>4185.0300000000007</v>
      </c>
      <c r="I45" s="63">
        <f>SUM(I46+I48)</f>
        <v>4247.8</v>
      </c>
    </row>
    <row r="46" spans="1:9" x14ac:dyDescent="0.25">
      <c r="A46" s="160">
        <v>3</v>
      </c>
      <c r="B46" s="161"/>
      <c r="C46" s="162"/>
      <c r="D46" s="64" t="s">
        <v>9</v>
      </c>
      <c r="E46" s="63">
        <f t="shared" si="7"/>
        <v>1013.2</v>
      </c>
      <c r="F46" s="63">
        <f t="shared" si="7"/>
        <v>1458.28</v>
      </c>
      <c r="G46" s="63">
        <f t="shared" si="7"/>
        <v>2623.18</v>
      </c>
      <c r="H46" s="63">
        <f t="shared" si="7"/>
        <v>2662.53</v>
      </c>
      <c r="I46" s="63">
        <f t="shared" si="7"/>
        <v>2702.46</v>
      </c>
    </row>
    <row r="47" spans="1:9" x14ac:dyDescent="0.25">
      <c r="A47" s="163">
        <v>32</v>
      </c>
      <c r="B47" s="164"/>
      <c r="C47" s="165"/>
      <c r="D47" s="64" t="s">
        <v>20</v>
      </c>
      <c r="E47" s="63">
        <v>1013.2</v>
      </c>
      <c r="F47" s="63">
        <v>1458.28</v>
      </c>
      <c r="G47" s="63">
        <v>2623.18</v>
      </c>
      <c r="H47" s="63">
        <v>2662.53</v>
      </c>
      <c r="I47" s="63">
        <v>2702.46</v>
      </c>
    </row>
    <row r="48" spans="1:9" ht="25.5" x14ac:dyDescent="0.25">
      <c r="A48" s="169">
        <v>4</v>
      </c>
      <c r="B48" s="170"/>
      <c r="C48" s="171"/>
      <c r="D48" s="65" t="s">
        <v>11</v>
      </c>
      <c r="E48" s="63">
        <f>SUM(E49)</f>
        <v>0</v>
      </c>
      <c r="F48" s="63">
        <f>SUM(F49)</f>
        <v>1452.58</v>
      </c>
      <c r="G48" s="63">
        <f>SUM(G49)</f>
        <v>1500</v>
      </c>
      <c r="H48" s="63">
        <f>SUM(H49)</f>
        <v>1522.5</v>
      </c>
      <c r="I48" s="63">
        <f>SUM(I49)</f>
        <v>1545.34</v>
      </c>
    </row>
    <row r="49" spans="1:9" ht="25.5" x14ac:dyDescent="0.25">
      <c r="A49" s="172">
        <v>42</v>
      </c>
      <c r="B49" s="173"/>
      <c r="C49" s="174"/>
      <c r="D49" s="64" t="s">
        <v>27</v>
      </c>
      <c r="E49" s="63">
        <v>0</v>
      </c>
      <c r="F49" s="63">
        <v>1452.58</v>
      </c>
      <c r="G49" s="63">
        <v>1500</v>
      </c>
      <c r="H49" s="63">
        <v>1522.5</v>
      </c>
      <c r="I49" s="63">
        <v>1545.34</v>
      </c>
    </row>
    <row r="50" spans="1:9" x14ac:dyDescent="0.25">
      <c r="A50" s="180" t="s">
        <v>87</v>
      </c>
      <c r="B50" s="181"/>
      <c r="C50" s="182"/>
      <c r="D50" s="66" t="s">
        <v>88</v>
      </c>
      <c r="E50" s="63">
        <f>SUM(E51+E54)</f>
        <v>417.01</v>
      </c>
      <c r="F50" s="63">
        <f>SUM(F51+F54)</f>
        <v>2300</v>
      </c>
      <c r="G50" s="63">
        <f>SUM(G51+G54)</f>
        <v>2700</v>
      </c>
      <c r="H50" s="63">
        <f>SUM(H51+H54)</f>
        <v>2740.5</v>
      </c>
      <c r="I50" s="63">
        <f>SUM(I51+I54)</f>
        <v>2781.6099999999997</v>
      </c>
    </row>
    <row r="51" spans="1:9" x14ac:dyDescent="0.25">
      <c r="A51" s="169">
        <v>3</v>
      </c>
      <c r="B51" s="170"/>
      <c r="C51" s="171"/>
      <c r="D51" s="65" t="s">
        <v>9</v>
      </c>
      <c r="E51" s="63">
        <f>SUM(E52:E53)</f>
        <v>107.01</v>
      </c>
      <c r="F51" s="63">
        <f>SUM(F52:F53)</f>
        <v>1700</v>
      </c>
      <c r="G51" s="63">
        <f>SUM(G52:G53)</f>
        <v>2100</v>
      </c>
      <c r="H51" s="63">
        <f>SUM(H52:H53)</f>
        <v>2131.5</v>
      </c>
      <c r="I51" s="63">
        <f>SUM(I52:I53)</f>
        <v>2163.4699999999998</v>
      </c>
    </row>
    <row r="52" spans="1:9" x14ac:dyDescent="0.25">
      <c r="A52" s="172">
        <v>31</v>
      </c>
      <c r="B52" s="173"/>
      <c r="C52" s="174"/>
      <c r="D52" s="65" t="s">
        <v>10</v>
      </c>
      <c r="E52" s="63">
        <v>0</v>
      </c>
      <c r="F52" s="63">
        <v>800</v>
      </c>
      <c r="G52" s="63">
        <v>800</v>
      </c>
      <c r="H52" s="63">
        <v>812</v>
      </c>
      <c r="I52" s="63">
        <v>824.18</v>
      </c>
    </row>
    <row r="53" spans="1:9" x14ac:dyDescent="0.25">
      <c r="A53" s="172">
        <v>32</v>
      </c>
      <c r="B53" s="173"/>
      <c r="C53" s="174"/>
      <c r="D53" s="65" t="s">
        <v>20</v>
      </c>
      <c r="E53" s="63">
        <v>107.01</v>
      </c>
      <c r="F53" s="63">
        <v>900</v>
      </c>
      <c r="G53" s="63">
        <v>1300</v>
      </c>
      <c r="H53" s="63">
        <v>1319.5</v>
      </c>
      <c r="I53" s="63">
        <v>1339.29</v>
      </c>
    </row>
    <row r="54" spans="1:9" ht="25.5" x14ac:dyDescent="0.25">
      <c r="A54" s="169">
        <v>4</v>
      </c>
      <c r="B54" s="170"/>
      <c r="C54" s="171"/>
      <c r="D54" s="65" t="s">
        <v>11</v>
      </c>
      <c r="E54" s="63">
        <f>SUM(E55)</f>
        <v>310</v>
      </c>
      <c r="F54" s="63">
        <f>SUM(F55)</f>
        <v>600</v>
      </c>
      <c r="G54" s="63">
        <f>SUM(G55)</f>
        <v>600</v>
      </c>
      <c r="H54" s="63">
        <f>SUM(H55)</f>
        <v>609</v>
      </c>
      <c r="I54" s="63">
        <f>SUM(I55)</f>
        <v>618.14</v>
      </c>
    </row>
    <row r="55" spans="1:9" ht="25.5" x14ac:dyDescent="0.25">
      <c r="A55" s="172">
        <v>42</v>
      </c>
      <c r="B55" s="173"/>
      <c r="C55" s="174"/>
      <c r="D55" s="64" t="s">
        <v>27</v>
      </c>
      <c r="E55" s="63">
        <v>310</v>
      </c>
      <c r="F55" s="63">
        <v>600</v>
      </c>
      <c r="G55" s="63">
        <v>600</v>
      </c>
      <c r="H55" s="63">
        <v>609</v>
      </c>
      <c r="I55" s="63">
        <v>618.14</v>
      </c>
    </row>
    <row r="56" spans="1:9" x14ac:dyDescent="0.25">
      <c r="A56" s="157" t="s">
        <v>104</v>
      </c>
      <c r="B56" s="158"/>
      <c r="C56" s="159"/>
      <c r="D56" s="62" t="s">
        <v>105</v>
      </c>
      <c r="E56" s="63">
        <f t="shared" ref="E56:I57" si="8">SUM(E57)</f>
        <v>562.5</v>
      </c>
      <c r="F56" s="63">
        <f t="shared" si="8"/>
        <v>2500</v>
      </c>
      <c r="G56" s="63">
        <f t="shared" si="8"/>
        <v>3000</v>
      </c>
      <c r="H56" s="63">
        <f t="shared" si="8"/>
        <v>3045</v>
      </c>
      <c r="I56" s="63">
        <f>SUM(I57)</f>
        <v>3090.68</v>
      </c>
    </row>
    <row r="57" spans="1:9" x14ac:dyDescent="0.25">
      <c r="A57" s="160">
        <v>3</v>
      </c>
      <c r="B57" s="161"/>
      <c r="C57" s="162"/>
      <c r="D57" s="64" t="s">
        <v>9</v>
      </c>
      <c r="E57" s="63">
        <f t="shared" si="8"/>
        <v>562.5</v>
      </c>
      <c r="F57" s="63">
        <f t="shared" si="8"/>
        <v>2500</v>
      </c>
      <c r="G57" s="63">
        <f t="shared" si="8"/>
        <v>3000</v>
      </c>
      <c r="H57" s="63">
        <f t="shared" si="8"/>
        <v>3045</v>
      </c>
      <c r="I57" s="63">
        <f t="shared" si="8"/>
        <v>3090.68</v>
      </c>
    </row>
    <row r="58" spans="1:9" x14ac:dyDescent="0.25">
      <c r="A58" s="163">
        <v>32</v>
      </c>
      <c r="B58" s="164"/>
      <c r="C58" s="165"/>
      <c r="D58" s="64" t="s">
        <v>20</v>
      </c>
      <c r="E58" s="63">
        <v>562.5</v>
      </c>
      <c r="F58" s="63">
        <v>2500</v>
      </c>
      <c r="G58" s="63">
        <v>3000</v>
      </c>
      <c r="H58" s="63">
        <v>3045</v>
      </c>
      <c r="I58" s="63">
        <v>3090.68</v>
      </c>
    </row>
    <row r="59" spans="1:9" s="72" customFormat="1" x14ac:dyDescent="0.25">
      <c r="A59" s="183" t="s">
        <v>106</v>
      </c>
      <c r="B59" s="184"/>
      <c r="C59" s="185"/>
      <c r="D59" s="71" t="s">
        <v>107</v>
      </c>
      <c r="E59" s="61">
        <f t="shared" ref="E59:I61" si="9">SUM(E60)</f>
        <v>0</v>
      </c>
      <c r="F59" s="61">
        <f t="shared" si="9"/>
        <v>3981.68</v>
      </c>
      <c r="G59" s="61">
        <f t="shared" si="9"/>
        <v>1000</v>
      </c>
      <c r="H59" s="61">
        <f t="shared" si="9"/>
        <v>1015</v>
      </c>
      <c r="I59" s="61">
        <f t="shared" si="9"/>
        <v>1030.23</v>
      </c>
    </row>
    <row r="60" spans="1:9" s="72" customFormat="1" x14ac:dyDescent="0.25">
      <c r="A60" s="180" t="s">
        <v>108</v>
      </c>
      <c r="B60" s="181"/>
      <c r="C60" s="182"/>
      <c r="D60" s="66" t="s">
        <v>109</v>
      </c>
      <c r="E60" s="63">
        <f t="shared" si="9"/>
        <v>0</v>
      </c>
      <c r="F60" s="63">
        <f t="shared" si="9"/>
        <v>3981.68</v>
      </c>
      <c r="G60" s="63">
        <f t="shared" si="9"/>
        <v>1000</v>
      </c>
      <c r="H60" s="63">
        <f t="shared" si="9"/>
        <v>1015</v>
      </c>
      <c r="I60" s="63">
        <f t="shared" si="9"/>
        <v>1030.23</v>
      </c>
    </row>
    <row r="61" spans="1:9" s="72" customFormat="1" x14ac:dyDescent="0.25">
      <c r="A61" s="169">
        <v>3</v>
      </c>
      <c r="B61" s="170"/>
      <c r="C61" s="171"/>
      <c r="D61" s="65" t="s">
        <v>9</v>
      </c>
      <c r="E61" s="63">
        <f t="shared" si="9"/>
        <v>0</v>
      </c>
      <c r="F61" s="63">
        <f t="shared" si="9"/>
        <v>3981.68</v>
      </c>
      <c r="G61" s="63">
        <f t="shared" si="9"/>
        <v>1000</v>
      </c>
      <c r="H61" s="63">
        <f t="shared" si="9"/>
        <v>1015</v>
      </c>
      <c r="I61" s="63">
        <f t="shared" si="9"/>
        <v>1030.23</v>
      </c>
    </row>
    <row r="62" spans="1:9" s="72" customFormat="1" x14ac:dyDescent="0.25">
      <c r="A62" s="172">
        <v>32</v>
      </c>
      <c r="B62" s="173"/>
      <c r="C62" s="174"/>
      <c r="D62" s="65" t="s">
        <v>20</v>
      </c>
      <c r="E62" s="63">
        <v>0</v>
      </c>
      <c r="F62" s="63">
        <v>3981.68</v>
      </c>
      <c r="G62" s="63">
        <v>1000</v>
      </c>
      <c r="H62" s="63">
        <v>1015</v>
      </c>
      <c r="I62" s="63">
        <v>1030.23</v>
      </c>
    </row>
    <row r="63" spans="1:9" s="72" customFormat="1" ht="15.75" customHeight="1" x14ac:dyDescent="0.25">
      <c r="A63" s="183" t="s">
        <v>110</v>
      </c>
      <c r="B63" s="184"/>
      <c r="C63" s="185"/>
      <c r="D63" s="71" t="s">
        <v>111</v>
      </c>
      <c r="E63" s="61">
        <f>SUM(E64+E67+E70+E73)</f>
        <v>335.35</v>
      </c>
      <c r="F63" s="61">
        <f t="shared" ref="E63:I78" si="10">SUM(F64)</f>
        <v>0</v>
      </c>
      <c r="G63" s="61">
        <f t="shared" si="10"/>
        <v>0</v>
      </c>
      <c r="H63" s="61">
        <f t="shared" si="10"/>
        <v>0</v>
      </c>
      <c r="I63" s="61">
        <f t="shared" si="10"/>
        <v>0</v>
      </c>
    </row>
    <row r="64" spans="1:9" s="72" customFormat="1" ht="15" customHeight="1" x14ac:dyDescent="0.25">
      <c r="A64" s="180" t="s">
        <v>112</v>
      </c>
      <c r="B64" s="181"/>
      <c r="C64" s="182"/>
      <c r="D64" s="66" t="s">
        <v>113</v>
      </c>
      <c r="E64" s="63">
        <f t="shared" si="10"/>
        <v>236.69</v>
      </c>
      <c r="F64" s="63">
        <f t="shared" si="10"/>
        <v>0</v>
      </c>
      <c r="G64" s="63">
        <f t="shared" si="10"/>
        <v>0</v>
      </c>
      <c r="H64" s="63">
        <f t="shared" si="10"/>
        <v>0</v>
      </c>
      <c r="I64" s="63">
        <f t="shared" si="10"/>
        <v>0</v>
      </c>
    </row>
    <row r="65" spans="1:9" s="72" customFormat="1" x14ac:dyDescent="0.25">
      <c r="A65" s="169">
        <v>3</v>
      </c>
      <c r="B65" s="170"/>
      <c r="C65" s="171"/>
      <c r="D65" s="65" t="s">
        <v>9</v>
      </c>
      <c r="E65" s="63">
        <f t="shared" si="10"/>
        <v>236.69</v>
      </c>
      <c r="F65" s="63">
        <f t="shared" si="10"/>
        <v>0</v>
      </c>
      <c r="G65" s="63">
        <f t="shared" si="10"/>
        <v>0</v>
      </c>
      <c r="H65" s="63">
        <f t="shared" si="10"/>
        <v>0</v>
      </c>
      <c r="I65" s="63">
        <f t="shared" si="10"/>
        <v>0</v>
      </c>
    </row>
    <row r="66" spans="1:9" s="72" customFormat="1" x14ac:dyDescent="0.25">
      <c r="A66" s="172">
        <v>32</v>
      </c>
      <c r="B66" s="173"/>
      <c r="C66" s="174"/>
      <c r="D66" s="65" t="s">
        <v>20</v>
      </c>
      <c r="E66" s="63">
        <v>236.69</v>
      </c>
      <c r="F66" s="63">
        <v>0</v>
      </c>
      <c r="G66" s="63">
        <v>0</v>
      </c>
      <c r="H66" s="63">
        <v>0</v>
      </c>
      <c r="I66" s="63">
        <v>0</v>
      </c>
    </row>
    <row r="67" spans="1:9" s="72" customFormat="1" ht="15" customHeight="1" x14ac:dyDescent="0.25">
      <c r="A67" s="180" t="s">
        <v>87</v>
      </c>
      <c r="B67" s="181"/>
      <c r="C67" s="182"/>
      <c r="D67" s="66" t="s">
        <v>88</v>
      </c>
      <c r="E67" s="63">
        <f t="shared" si="10"/>
        <v>15.96</v>
      </c>
      <c r="F67" s="63">
        <f t="shared" si="10"/>
        <v>0</v>
      </c>
      <c r="G67" s="63">
        <f t="shared" si="10"/>
        <v>0</v>
      </c>
      <c r="H67" s="63">
        <f t="shared" si="10"/>
        <v>0</v>
      </c>
      <c r="I67" s="63">
        <f t="shared" si="10"/>
        <v>0</v>
      </c>
    </row>
    <row r="68" spans="1:9" s="72" customFormat="1" x14ac:dyDescent="0.25">
      <c r="A68" s="169">
        <v>3</v>
      </c>
      <c r="B68" s="170"/>
      <c r="C68" s="171"/>
      <c r="D68" s="65" t="s">
        <v>9</v>
      </c>
      <c r="E68" s="63">
        <f t="shared" si="10"/>
        <v>15.96</v>
      </c>
      <c r="F68" s="63">
        <f t="shared" si="10"/>
        <v>0</v>
      </c>
      <c r="G68" s="63">
        <f t="shared" si="10"/>
        <v>0</v>
      </c>
      <c r="H68" s="63">
        <f t="shared" si="10"/>
        <v>0</v>
      </c>
      <c r="I68" s="63">
        <f t="shared" si="10"/>
        <v>0</v>
      </c>
    </row>
    <row r="69" spans="1:9" s="72" customFormat="1" x14ac:dyDescent="0.25">
      <c r="A69" s="172">
        <v>32</v>
      </c>
      <c r="B69" s="173"/>
      <c r="C69" s="174"/>
      <c r="D69" s="65" t="s">
        <v>20</v>
      </c>
      <c r="E69" s="63">
        <v>15.96</v>
      </c>
      <c r="F69" s="63">
        <v>0</v>
      </c>
      <c r="G69" s="63">
        <v>0</v>
      </c>
      <c r="H69" s="63">
        <v>0</v>
      </c>
      <c r="I69" s="63">
        <v>0</v>
      </c>
    </row>
    <row r="70" spans="1:9" s="72" customFormat="1" x14ac:dyDescent="0.25">
      <c r="A70" s="180" t="s">
        <v>123</v>
      </c>
      <c r="B70" s="181"/>
      <c r="C70" s="182"/>
      <c r="D70" s="66" t="s">
        <v>124</v>
      </c>
      <c r="E70" s="63">
        <f t="shared" si="10"/>
        <v>0</v>
      </c>
      <c r="F70" s="63">
        <f t="shared" si="10"/>
        <v>0</v>
      </c>
      <c r="G70" s="63">
        <f t="shared" si="10"/>
        <v>0</v>
      </c>
      <c r="H70" s="63">
        <f t="shared" si="10"/>
        <v>0</v>
      </c>
      <c r="I70" s="63">
        <f t="shared" si="10"/>
        <v>0</v>
      </c>
    </row>
    <row r="71" spans="1:9" s="72" customFormat="1" x14ac:dyDescent="0.25">
      <c r="A71" s="169">
        <v>3</v>
      </c>
      <c r="B71" s="170"/>
      <c r="C71" s="171"/>
      <c r="D71" s="65" t="s">
        <v>9</v>
      </c>
      <c r="E71" s="63">
        <f t="shared" si="10"/>
        <v>0</v>
      </c>
      <c r="F71" s="63">
        <f t="shared" si="10"/>
        <v>0</v>
      </c>
      <c r="G71" s="63">
        <f t="shared" si="10"/>
        <v>0</v>
      </c>
      <c r="H71" s="63">
        <f t="shared" si="10"/>
        <v>0</v>
      </c>
      <c r="I71" s="63">
        <f t="shared" si="10"/>
        <v>0</v>
      </c>
    </row>
    <row r="72" spans="1:9" s="72" customFormat="1" x14ac:dyDescent="0.25">
      <c r="A72" s="172">
        <v>32</v>
      </c>
      <c r="B72" s="173"/>
      <c r="C72" s="174"/>
      <c r="D72" s="65" t="s">
        <v>20</v>
      </c>
      <c r="E72" s="63">
        <v>0</v>
      </c>
      <c r="F72" s="63">
        <v>0</v>
      </c>
      <c r="G72" s="63">
        <v>0</v>
      </c>
      <c r="H72" s="63">
        <v>0</v>
      </c>
      <c r="I72" s="63">
        <v>0</v>
      </c>
    </row>
    <row r="73" spans="1:9" s="72" customFormat="1" x14ac:dyDescent="0.25">
      <c r="A73" s="180" t="s">
        <v>125</v>
      </c>
      <c r="B73" s="181"/>
      <c r="C73" s="182"/>
      <c r="D73" s="66" t="s">
        <v>126</v>
      </c>
      <c r="E73" s="63">
        <f t="shared" si="10"/>
        <v>82.7</v>
      </c>
      <c r="F73" s="63">
        <f t="shared" si="10"/>
        <v>0</v>
      </c>
      <c r="G73" s="63">
        <f t="shared" si="10"/>
        <v>0</v>
      </c>
      <c r="H73" s="63">
        <f t="shared" si="10"/>
        <v>0</v>
      </c>
      <c r="I73" s="63">
        <f t="shared" si="10"/>
        <v>0</v>
      </c>
    </row>
    <row r="74" spans="1:9" s="72" customFormat="1" x14ac:dyDescent="0.25">
      <c r="A74" s="169">
        <v>3</v>
      </c>
      <c r="B74" s="170"/>
      <c r="C74" s="171"/>
      <c r="D74" s="65" t="s">
        <v>9</v>
      </c>
      <c r="E74" s="63">
        <f t="shared" si="10"/>
        <v>82.7</v>
      </c>
      <c r="F74" s="63">
        <f t="shared" si="10"/>
        <v>0</v>
      </c>
      <c r="G74" s="63">
        <f t="shared" si="10"/>
        <v>0</v>
      </c>
      <c r="H74" s="63">
        <f t="shared" si="10"/>
        <v>0</v>
      </c>
      <c r="I74" s="63">
        <f t="shared" si="10"/>
        <v>0</v>
      </c>
    </row>
    <row r="75" spans="1:9" s="72" customFormat="1" x14ac:dyDescent="0.25">
      <c r="A75" s="172">
        <v>32</v>
      </c>
      <c r="B75" s="173"/>
      <c r="C75" s="174"/>
      <c r="D75" s="65" t="s">
        <v>20</v>
      </c>
      <c r="E75" s="63">
        <v>82.7</v>
      </c>
      <c r="F75" s="63">
        <v>0</v>
      </c>
      <c r="G75" s="63">
        <v>0</v>
      </c>
      <c r="H75" s="63">
        <v>0</v>
      </c>
      <c r="I75" s="63">
        <v>0</v>
      </c>
    </row>
    <row r="76" spans="1:9" s="72" customFormat="1" ht="15.75" customHeight="1" x14ac:dyDescent="0.25">
      <c r="A76" s="183" t="s">
        <v>127</v>
      </c>
      <c r="B76" s="184"/>
      <c r="C76" s="185"/>
      <c r="D76" s="71" t="s">
        <v>128</v>
      </c>
      <c r="E76" s="61">
        <f>SUM(E77)</f>
        <v>298.77999999999997</v>
      </c>
      <c r="F76" s="61">
        <f t="shared" si="10"/>
        <v>0</v>
      </c>
      <c r="G76" s="61">
        <f t="shared" si="10"/>
        <v>0</v>
      </c>
      <c r="H76" s="61">
        <f t="shared" si="10"/>
        <v>0</v>
      </c>
      <c r="I76" s="61">
        <f t="shared" si="10"/>
        <v>0</v>
      </c>
    </row>
    <row r="77" spans="1:9" s="72" customFormat="1" ht="15" customHeight="1" x14ac:dyDescent="0.25">
      <c r="A77" s="157" t="s">
        <v>93</v>
      </c>
      <c r="B77" s="158"/>
      <c r="C77" s="159"/>
      <c r="D77" s="62" t="s">
        <v>94</v>
      </c>
      <c r="E77" s="63">
        <f t="shared" si="10"/>
        <v>298.77999999999997</v>
      </c>
      <c r="F77" s="63">
        <f t="shared" si="10"/>
        <v>0</v>
      </c>
      <c r="G77" s="63">
        <f t="shared" si="10"/>
        <v>0</v>
      </c>
      <c r="H77" s="63">
        <f t="shared" si="10"/>
        <v>0</v>
      </c>
      <c r="I77" s="63">
        <f t="shared" si="10"/>
        <v>0</v>
      </c>
    </row>
    <row r="78" spans="1:9" s="72" customFormat="1" x14ac:dyDescent="0.25">
      <c r="A78" s="169">
        <v>3</v>
      </c>
      <c r="B78" s="170"/>
      <c r="C78" s="171"/>
      <c r="D78" s="65" t="s">
        <v>9</v>
      </c>
      <c r="E78" s="63">
        <f t="shared" si="10"/>
        <v>298.77999999999997</v>
      </c>
      <c r="F78" s="63">
        <f t="shared" si="10"/>
        <v>0</v>
      </c>
      <c r="G78" s="63">
        <f t="shared" si="10"/>
        <v>0</v>
      </c>
      <c r="H78" s="63">
        <f t="shared" si="10"/>
        <v>0</v>
      </c>
      <c r="I78" s="63">
        <f t="shared" si="10"/>
        <v>0</v>
      </c>
    </row>
    <row r="79" spans="1:9" s="72" customFormat="1" x14ac:dyDescent="0.25">
      <c r="A79" s="172">
        <v>32</v>
      </c>
      <c r="B79" s="173"/>
      <c r="C79" s="174"/>
      <c r="D79" s="65" t="s">
        <v>20</v>
      </c>
      <c r="E79" s="63">
        <v>298.77999999999997</v>
      </c>
      <c r="F79" s="63">
        <v>0</v>
      </c>
      <c r="G79" s="63">
        <v>0</v>
      </c>
      <c r="H79" s="63">
        <v>0</v>
      </c>
      <c r="I79" s="63">
        <v>0</v>
      </c>
    </row>
    <row r="80" spans="1:9" x14ac:dyDescent="0.25">
      <c r="A80" s="166" t="s">
        <v>114</v>
      </c>
      <c r="B80" s="167"/>
      <c r="C80" s="168"/>
      <c r="D80" s="59" t="s">
        <v>115</v>
      </c>
      <c r="E80" s="61">
        <f>SUM(E81+E84)</f>
        <v>3193.06</v>
      </c>
      <c r="F80" s="61">
        <f>SUM(F81+F84)</f>
        <v>4000</v>
      </c>
      <c r="G80" s="61">
        <f>SUM(G81+G84)</f>
        <v>4300</v>
      </c>
      <c r="H80" s="61">
        <f>SUM(H81+H84)</f>
        <v>4364.5</v>
      </c>
      <c r="I80" s="61">
        <f>SUM(I81+I84)</f>
        <v>4429.97</v>
      </c>
    </row>
    <row r="81" spans="1:9" ht="15" customHeight="1" x14ac:dyDescent="0.25">
      <c r="A81" s="180" t="s">
        <v>87</v>
      </c>
      <c r="B81" s="181"/>
      <c r="C81" s="182"/>
      <c r="D81" s="66" t="s">
        <v>88</v>
      </c>
      <c r="E81" s="63">
        <f t="shared" ref="E81:I82" si="11">SUM(E82)</f>
        <v>0</v>
      </c>
      <c r="F81" s="63">
        <f t="shared" si="11"/>
        <v>4000</v>
      </c>
      <c r="G81" s="63">
        <f t="shared" si="11"/>
        <v>4300</v>
      </c>
      <c r="H81" s="63">
        <f t="shared" si="11"/>
        <v>4364.5</v>
      </c>
      <c r="I81" s="63">
        <f t="shared" si="11"/>
        <v>4429.97</v>
      </c>
    </row>
    <row r="82" spans="1:9" ht="25.5" x14ac:dyDescent="0.25">
      <c r="A82" s="160">
        <v>4</v>
      </c>
      <c r="B82" s="161"/>
      <c r="C82" s="162"/>
      <c r="D82" s="64" t="s">
        <v>11</v>
      </c>
      <c r="E82" s="63">
        <f t="shared" si="11"/>
        <v>0</v>
      </c>
      <c r="F82" s="63">
        <f t="shared" si="11"/>
        <v>4000</v>
      </c>
      <c r="G82" s="63">
        <f t="shared" si="11"/>
        <v>4300</v>
      </c>
      <c r="H82" s="63">
        <f t="shared" si="11"/>
        <v>4364.5</v>
      </c>
      <c r="I82" s="63">
        <f t="shared" si="11"/>
        <v>4429.97</v>
      </c>
    </row>
    <row r="83" spans="1:9" ht="25.5" x14ac:dyDescent="0.25">
      <c r="A83" s="163">
        <v>42</v>
      </c>
      <c r="B83" s="164"/>
      <c r="C83" s="165"/>
      <c r="D83" s="64" t="s">
        <v>27</v>
      </c>
      <c r="E83" s="63">
        <v>0</v>
      </c>
      <c r="F83" s="63">
        <v>4000</v>
      </c>
      <c r="G83" s="63">
        <v>4300</v>
      </c>
      <c r="H83" s="63">
        <v>4364.5</v>
      </c>
      <c r="I83" s="63">
        <v>4429.97</v>
      </c>
    </row>
    <row r="84" spans="1:9" x14ac:dyDescent="0.25">
      <c r="A84" s="157" t="s">
        <v>102</v>
      </c>
      <c r="B84" s="158"/>
      <c r="C84" s="159"/>
      <c r="D84" s="62" t="s">
        <v>103</v>
      </c>
      <c r="E84" s="63">
        <f t="shared" ref="E84:I85" si="12">SUM(E85)</f>
        <v>3193.06</v>
      </c>
      <c r="F84" s="63">
        <f t="shared" si="12"/>
        <v>0</v>
      </c>
      <c r="G84" s="63">
        <f t="shared" si="12"/>
        <v>0</v>
      </c>
      <c r="H84" s="63">
        <f t="shared" si="12"/>
        <v>0</v>
      </c>
      <c r="I84" s="63">
        <f t="shared" si="12"/>
        <v>0</v>
      </c>
    </row>
    <row r="85" spans="1:9" ht="25.5" x14ac:dyDescent="0.25">
      <c r="A85" s="160">
        <v>4</v>
      </c>
      <c r="B85" s="161"/>
      <c r="C85" s="162"/>
      <c r="D85" s="64" t="s">
        <v>11</v>
      </c>
      <c r="E85" s="63">
        <f t="shared" si="12"/>
        <v>3193.06</v>
      </c>
      <c r="F85" s="63">
        <f t="shared" si="12"/>
        <v>0</v>
      </c>
      <c r="G85" s="63">
        <f t="shared" si="12"/>
        <v>0</v>
      </c>
      <c r="H85" s="63">
        <f t="shared" si="12"/>
        <v>0</v>
      </c>
      <c r="I85" s="63">
        <f t="shared" si="12"/>
        <v>0</v>
      </c>
    </row>
    <row r="86" spans="1:9" ht="25.5" x14ac:dyDescent="0.25">
      <c r="A86" s="163">
        <v>42</v>
      </c>
      <c r="B86" s="164"/>
      <c r="C86" s="165"/>
      <c r="D86" s="64" t="s">
        <v>27</v>
      </c>
      <c r="E86" s="63">
        <v>3193.06</v>
      </c>
      <c r="F86" s="63">
        <v>0</v>
      </c>
      <c r="G86" s="63">
        <v>0</v>
      </c>
      <c r="H86" s="63">
        <v>0</v>
      </c>
      <c r="I86" s="63">
        <v>0</v>
      </c>
    </row>
    <row r="87" spans="1:9" ht="25.5" x14ac:dyDescent="0.25">
      <c r="A87" s="166" t="s">
        <v>116</v>
      </c>
      <c r="B87" s="167"/>
      <c r="C87" s="168"/>
      <c r="D87" s="59" t="s">
        <v>117</v>
      </c>
      <c r="E87" s="61">
        <f t="shared" ref="E87:I89" si="13">SUM(E88)</f>
        <v>13074.39</v>
      </c>
      <c r="F87" s="61">
        <f t="shared" si="13"/>
        <v>5092.57</v>
      </c>
      <c r="G87" s="61">
        <f t="shared" si="13"/>
        <v>14800</v>
      </c>
      <c r="H87" s="61">
        <f t="shared" si="13"/>
        <v>15022</v>
      </c>
      <c r="I87" s="61">
        <f t="shared" si="13"/>
        <v>15247.33</v>
      </c>
    </row>
    <row r="88" spans="1:9" x14ac:dyDescent="0.25">
      <c r="A88" s="157" t="s">
        <v>87</v>
      </c>
      <c r="B88" s="158"/>
      <c r="C88" s="159"/>
      <c r="D88" s="62" t="s">
        <v>88</v>
      </c>
      <c r="E88" s="63">
        <f t="shared" si="13"/>
        <v>13074.39</v>
      </c>
      <c r="F88" s="63">
        <f t="shared" si="13"/>
        <v>5092.57</v>
      </c>
      <c r="G88" s="63">
        <f t="shared" si="13"/>
        <v>14800</v>
      </c>
      <c r="H88" s="63">
        <f t="shared" si="13"/>
        <v>15022</v>
      </c>
      <c r="I88" s="63">
        <f t="shared" si="13"/>
        <v>15247.33</v>
      </c>
    </row>
    <row r="89" spans="1:9" x14ac:dyDescent="0.25">
      <c r="A89" s="160">
        <v>3</v>
      </c>
      <c r="B89" s="161"/>
      <c r="C89" s="162"/>
      <c r="D89" s="64" t="s">
        <v>9</v>
      </c>
      <c r="E89" s="63">
        <f t="shared" si="13"/>
        <v>13074.39</v>
      </c>
      <c r="F89" s="63">
        <f t="shared" si="13"/>
        <v>5092.57</v>
      </c>
      <c r="G89" s="63">
        <f t="shared" si="13"/>
        <v>14800</v>
      </c>
      <c r="H89" s="63">
        <f t="shared" si="13"/>
        <v>15022</v>
      </c>
      <c r="I89" s="63">
        <f t="shared" si="13"/>
        <v>15247.33</v>
      </c>
    </row>
    <row r="90" spans="1:9" x14ac:dyDescent="0.25">
      <c r="A90" s="163">
        <v>32</v>
      </c>
      <c r="B90" s="164"/>
      <c r="C90" s="165"/>
      <c r="D90" s="64" t="s">
        <v>20</v>
      </c>
      <c r="E90" s="63">
        <v>13074.39</v>
      </c>
      <c r="F90" s="63">
        <v>5092.57</v>
      </c>
      <c r="G90" s="63">
        <v>14800</v>
      </c>
      <c r="H90" s="63">
        <v>15022</v>
      </c>
      <c r="I90" s="63">
        <v>15247.33</v>
      </c>
    </row>
    <row r="91" spans="1:9" ht="25.5" x14ac:dyDescent="0.25">
      <c r="A91" s="166" t="s">
        <v>118</v>
      </c>
      <c r="B91" s="167"/>
      <c r="C91" s="168"/>
      <c r="D91" s="59" t="s">
        <v>119</v>
      </c>
      <c r="E91" s="61">
        <f t="shared" ref="E91:I93" si="14">SUM(E92)</f>
        <v>112.44</v>
      </c>
      <c r="F91" s="61">
        <f t="shared" si="14"/>
        <v>0</v>
      </c>
      <c r="G91" s="61">
        <f t="shared" si="14"/>
        <v>125</v>
      </c>
      <c r="H91" s="61">
        <f t="shared" si="14"/>
        <v>126.88</v>
      </c>
      <c r="I91" s="61">
        <f t="shared" si="14"/>
        <v>128.78</v>
      </c>
    </row>
    <row r="92" spans="1:9" x14ac:dyDescent="0.25">
      <c r="A92" s="157" t="s">
        <v>87</v>
      </c>
      <c r="B92" s="158"/>
      <c r="C92" s="159"/>
      <c r="D92" s="62" t="s">
        <v>88</v>
      </c>
      <c r="E92" s="63">
        <f t="shared" si="14"/>
        <v>112.44</v>
      </c>
      <c r="F92" s="63">
        <f t="shared" si="14"/>
        <v>0</v>
      </c>
      <c r="G92" s="63">
        <f t="shared" si="14"/>
        <v>125</v>
      </c>
      <c r="H92" s="63">
        <f t="shared" si="14"/>
        <v>126.88</v>
      </c>
      <c r="I92" s="63">
        <f t="shared" si="14"/>
        <v>128.78</v>
      </c>
    </row>
    <row r="93" spans="1:9" x14ac:dyDescent="0.25">
      <c r="A93" s="160">
        <v>3</v>
      </c>
      <c r="B93" s="161"/>
      <c r="C93" s="162"/>
      <c r="D93" s="64" t="s">
        <v>9</v>
      </c>
      <c r="E93" s="63">
        <f t="shared" si="14"/>
        <v>112.44</v>
      </c>
      <c r="F93" s="63">
        <f t="shared" si="14"/>
        <v>0</v>
      </c>
      <c r="G93" s="63">
        <f t="shared" si="14"/>
        <v>125</v>
      </c>
      <c r="H93" s="63">
        <f t="shared" si="14"/>
        <v>126.88</v>
      </c>
      <c r="I93" s="63">
        <f t="shared" si="14"/>
        <v>128.78</v>
      </c>
    </row>
    <row r="94" spans="1:9" x14ac:dyDescent="0.25">
      <c r="A94" s="186">
        <v>38</v>
      </c>
      <c r="B94" s="186"/>
      <c r="C94" s="186"/>
      <c r="D94" s="70" t="s">
        <v>120</v>
      </c>
      <c r="E94" s="63">
        <v>112.44</v>
      </c>
      <c r="F94" s="63">
        <v>0</v>
      </c>
      <c r="G94" s="63">
        <v>125</v>
      </c>
      <c r="H94" s="63">
        <v>126.88</v>
      </c>
      <c r="I94" s="63">
        <v>128.78</v>
      </c>
    </row>
  </sheetData>
  <mergeCells count="92">
    <mergeCell ref="A94:C94"/>
    <mergeCell ref="A48:C48"/>
    <mergeCell ref="A49:C49"/>
    <mergeCell ref="A33:C33"/>
    <mergeCell ref="A34:C34"/>
    <mergeCell ref="A35:C35"/>
    <mergeCell ref="A36:C3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89:C89"/>
    <mergeCell ref="A90:C90"/>
    <mergeCell ref="A91:C91"/>
    <mergeCell ref="A92:C92"/>
    <mergeCell ref="A93:C93"/>
    <mergeCell ref="A87:C87"/>
    <mergeCell ref="A88:C88"/>
    <mergeCell ref="A66:C66"/>
    <mergeCell ref="A80:C80"/>
    <mergeCell ref="A84:C84"/>
    <mergeCell ref="A85:C85"/>
    <mergeCell ref="A86:C86"/>
    <mergeCell ref="A76:C76"/>
    <mergeCell ref="A77:C77"/>
    <mergeCell ref="A78:C78"/>
    <mergeCell ref="A79:C79"/>
    <mergeCell ref="A81:C81"/>
    <mergeCell ref="A82:C82"/>
    <mergeCell ref="A83:C83"/>
    <mergeCell ref="A61:C61"/>
    <mergeCell ref="A62:C62"/>
    <mergeCell ref="A63:C63"/>
    <mergeCell ref="A64:C64"/>
    <mergeCell ref="A65:C65"/>
    <mergeCell ref="A56:C56"/>
    <mergeCell ref="A57:C57"/>
    <mergeCell ref="A58:C58"/>
    <mergeCell ref="A59:C59"/>
    <mergeCell ref="A60:C60"/>
    <mergeCell ref="A51:C51"/>
    <mergeCell ref="A52:C52"/>
    <mergeCell ref="A53:C53"/>
    <mergeCell ref="A54:C54"/>
    <mergeCell ref="A55:C55"/>
    <mergeCell ref="A44:C44"/>
    <mergeCell ref="A45:C45"/>
    <mergeCell ref="A46:C46"/>
    <mergeCell ref="A47:C47"/>
    <mergeCell ref="A50:C50"/>
    <mergeCell ref="A39:C39"/>
    <mergeCell ref="A40:C40"/>
    <mergeCell ref="A41:C41"/>
    <mergeCell ref="A42:C42"/>
    <mergeCell ref="A43:C43"/>
    <mergeCell ref="A30:C30"/>
    <mergeCell ref="A31:C31"/>
    <mergeCell ref="A32:C32"/>
    <mergeCell ref="A37:C37"/>
    <mergeCell ref="A38:C38"/>
    <mergeCell ref="A25:C25"/>
    <mergeCell ref="A26:C26"/>
    <mergeCell ref="A27:C27"/>
    <mergeCell ref="A28:C28"/>
    <mergeCell ref="A29:C29"/>
    <mergeCell ref="A20:C20"/>
    <mergeCell ref="A21:C21"/>
    <mergeCell ref="A22:C22"/>
    <mergeCell ref="A23:C23"/>
    <mergeCell ref="A24:C24"/>
    <mergeCell ref="A7:C7"/>
    <mergeCell ref="A1:I1"/>
    <mergeCell ref="A3:I3"/>
    <mergeCell ref="A5:C5"/>
    <mergeCell ref="A6:B6"/>
    <mergeCell ref="A8:C8"/>
    <mergeCell ref="A9:C9"/>
    <mergeCell ref="A11:C11"/>
    <mergeCell ref="A10:C10"/>
    <mergeCell ref="A16:C16"/>
    <mergeCell ref="A18:C18"/>
    <mergeCell ref="A19:C19"/>
    <mergeCell ref="A12:C12"/>
    <mergeCell ref="A13:C13"/>
    <mergeCell ref="A14:C14"/>
    <mergeCell ref="A15:C15"/>
    <mergeCell ref="A17:C17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2023-09-07T12:06:01Z</cp:lastPrinted>
  <dcterms:created xsi:type="dcterms:W3CDTF">2022-08-12T12:51:27Z</dcterms:created>
  <dcterms:modified xsi:type="dcterms:W3CDTF">2025-10-20T10:28:26Z</dcterms:modified>
</cp:coreProperties>
</file>